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EE\SEE OZ (-63321069-)P+R Opr.hav.stavu náspu Lidečko km 20,600-20,825-trakční vedení\ZD pro uchazeče\"/>
    </mc:Choice>
  </mc:AlternateContent>
  <bookViews>
    <workbookView xWindow="0" yWindow="0" windowWidth="13452" windowHeight="8880"/>
  </bookViews>
  <sheets>
    <sheet name="Rekapitulace zakázky" sheetId="1" r:id="rId1"/>
    <sheet name="SO 01 - Trakční vedení Va..." sheetId="2" r:id="rId2"/>
    <sheet name="Pokyny pro vyplnění" sheetId="3" r:id="rId3"/>
  </sheets>
  <definedNames>
    <definedName name="_xlnm._FilterDatabase" localSheetId="1" hidden="1">'SO 01 - Trakční vedení Va...'!$C$82:$K$169</definedName>
    <definedName name="_xlnm.Print_Titles" localSheetId="0">'Rekapitulace zakázky'!$52:$52</definedName>
    <definedName name="_xlnm.Print_Titles" localSheetId="1">'SO 01 - Trakční vedení Va...'!$82:$82</definedName>
    <definedName name="_xlnm.Print_Area" localSheetId="0">'Rekapitulace zakázky'!$D$4:$AO$36,'Rekapitulace zakázky'!$C$42:$AQ$56</definedName>
    <definedName name="_xlnm.Print_Area" localSheetId="1">'SO 01 - Trakční vedení Va...'!$C$4:$J$39,'SO 01 - Trakční vedení Va...'!$C$45:$J$64,'SO 01 - Trakční vedení Va...'!$C$70:$K$169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J80" i="2"/>
  <c r="F77" i="2"/>
  <c r="E75" i="2"/>
  <c r="J55" i="2"/>
  <c r="F52" i="2"/>
  <c r="E50" i="2"/>
  <c r="J21" i="2"/>
  <c r="E21" i="2"/>
  <c r="J79" i="2"/>
  <c r="J20" i="2"/>
  <c r="J18" i="2"/>
  <c r="E18" i="2"/>
  <c r="F80" i="2"/>
  <c r="J17" i="2"/>
  <c r="J15" i="2"/>
  <c r="E15" i="2"/>
  <c r="F54" i="2"/>
  <c r="J14" i="2"/>
  <c r="J12" i="2"/>
  <c r="J77" i="2" s="1"/>
  <c r="E7" i="2"/>
  <c r="E48" i="2" s="1"/>
  <c r="L50" i="1"/>
  <c r="AM50" i="1"/>
  <c r="AM49" i="1"/>
  <c r="L49" i="1"/>
  <c r="AM47" i="1"/>
  <c r="L47" i="1"/>
  <c r="L45" i="1"/>
  <c r="L44" i="1"/>
  <c r="BK164" i="2"/>
  <c r="J161" i="2"/>
  <c r="BK158" i="2"/>
  <c r="J155" i="2"/>
  <c r="BK151" i="2"/>
  <c r="BK146" i="2"/>
  <c r="J138" i="2"/>
  <c r="BK123" i="2"/>
  <c r="J117" i="2"/>
  <c r="BK108" i="2"/>
  <c r="BK102" i="2"/>
  <c r="BK97" i="2"/>
  <c r="J89" i="2"/>
  <c r="BK169" i="2"/>
  <c r="J165" i="2"/>
  <c r="BK159" i="2"/>
  <c r="BK155" i="2"/>
  <c r="J152" i="2"/>
  <c r="BK147" i="2"/>
  <c r="J143" i="2"/>
  <c r="J139" i="2"/>
  <c r="BK134" i="2"/>
  <c r="J129" i="2"/>
  <c r="J125" i="2"/>
  <c r="BK121" i="2"/>
  <c r="BK113" i="2"/>
  <c r="J108" i="2"/>
  <c r="BK100" i="2"/>
  <c r="J95" i="2"/>
  <c r="BK89" i="2"/>
  <c r="BK144" i="2"/>
  <c r="BK136" i="2"/>
  <c r="BK130" i="2"/>
  <c r="BK122" i="2"/>
  <c r="J118" i="2"/>
  <c r="J111" i="2"/>
  <c r="J104" i="2"/>
  <c r="BK95" i="2"/>
  <c r="BK87" i="2"/>
  <c r="J112" i="2"/>
  <c r="BK92" i="2"/>
  <c r="J167" i="2"/>
  <c r="J162" i="2"/>
  <c r="J157" i="2"/>
  <c r="BK153" i="2"/>
  <c r="BK149" i="2"/>
  <c r="BK143" i="2"/>
  <c r="BK139" i="2"/>
  <c r="J132" i="2"/>
  <c r="J122" i="2"/>
  <c r="J110" i="2"/>
  <c r="J106" i="2"/>
  <c r="J98" i="2"/>
  <c r="BK88" i="2"/>
  <c r="BK167" i="2"/>
  <c r="BK161" i="2"/>
  <c r="J158" i="2"/>
  <c r="J154" i="2"/>
  <c r="J150" i="2"/>
  <c r="J146" i="2"/>
  <c r="J141" i="2"/>
  <c r="BK137" i="2"/>
  <c r="BK133" i="2"/>
  <c r="BK128" i="2"/>
  <c r="BK124" i="2"/>
  <c r="BK119" i="2"/>
  <c r="BK112" i="2"/>
  <c r="BK106" i="2"/>
  <c r="J103" i="2"/>
  <c r="BK96" i="2"/>
  <c r="J92" i="2"/>
  <c r="J147" i="2"/>
  <c r="BK138" i="2"/>
  <c r="J133" i="2"/>
  <c r="BK129" i="2"/>
  <c r="J124" i="2"/>
  <c r="J119" i="2"/>
  <c r="J113" i="2"/>
  <c r="BK110" i="2"/>
  <c r="BK98" i="2"/>
  <c r="J88" i="2"/>
  <c r="J105" i="2"/>
  <c r="AS54" i="1"/>
  <c r="BK168" i="2"/>
  <c r="J164" i="2"/>
  <c r="J160" i="2"/>
  <c r="J156" i="2"/>
  <c r="BK152" i="2"/>
  <c r="J148" i="2"/>
  <c r="BK142" i="2"/>
  <c r="J134" i="2"/>
  <c r="J126" i="2"/>
  <c r="BK116" i="2"/>
  <c r="BK107" i="2"/>
  <c r="BK101" i="2"/>
  <c r="BK94" i="2"/>
  <c r="J86" i="2"/>
  <c r="J169" i="2"/>
  <c r="J163" i="2"/>
  <c r="BK160" i="2"/>
  <c r="BK156" i="2"/>
  <c r="J151" i="2"/>
  <c r="BK148" i="2"/>
  <c r="J144" i="2"/>
  <c r="J140" i="2"/>
  <c r="BK131" i="2"/>
  <c r="J127" i="2"/>
  <c r="BK118" i="2"/>
  <c r="BK111" i="2"/>
  <c r="BK104" i="2"/>
  <c r="J97" i="2"/>
  <c r="J87" i="2"/>
  <c r="BK141" i="2"/>
  <c r="J135" i="2"/>
  <c r="J131" i="2"/>
  <c r="J128" i="2"/>
  <c r="J121" i="2"/>
  <c r="J116" i="2"/>
  <c r="J107" i="2"/>
  <c r="J101" i="2"/>
  <c r="J94" i="2"/>
  <c r="BK114" i="2"/>
  <c r="J96" i="2"/>
  <c r="BK165" i="2"/>
  <c r="BK163" i="2"/>
  <c r="J159" i="2"/>
  <c r="BK154" i="2"/>
  <c r="BK150" i="2"/>
  <c r="J145" i="2"/>
  <c r="J136" i="2"/>
  <c r="BK127" i="2"/>
  <c r="BK120" i="2"/>
  <c r="BK115" i="2"/>
  <c r="BK103" i="2"/>
  <c r="BK99" i="2"/>
  <c r="J93" i="2"/>
  <c r="J168" i="2"/>
  <c r="BK162" i="2"/>
  <c r="BK157" i="2"/>
  <c r="J153" i="2"/>
  <c r="J149" i="2"/>
  <c r="BK145" i="2"/>
  <c r="J142" i="2"/>
  <c r="BK135" i="2"/>
  <c r="J130" i="2"/>
  <c r="BK126" i="2"/>
  <c r="J123" i="2"/>
  <c r="J114" i="2"/>
  <c r="BK109" i="2"/>
  <c r="BK105" i="2"/>
  <c r="J99" i="2"/>
  <c r="BK93" i="2"/>
  <c r="BK86" i="2"/>
  <c r="BK140" i="2"/>
  <c r="J137" i="2"/>
  <c r="BK132" i="2"/>
  <c r="BK125" i="2"/>
  <c r="J120" i="2"/>
  <c r="J115" i="2"/>
  <c r="J109" i="2"/>
  <c r="J102" i="2"/>
  <c r="BK91" i="2"/>
  <c r="BK117" i="2"/>
  <c r="J100" i="2"/>
  <c r="J91" i="2"/>
  <c r="BK90" i="2" l="1"/>
  <c r="J90" i="2" s="1"/>
  <c r="J62" i="2" s="1"/>
  <c r="P90" i="2"/>
  <c r="BK85" i="2"/>
  <c r="BK84" i="2" s="1"/>
  <c r="J84" i="2" s="1"/>
  <c r="J60" i="2" s="1"/>
  <c r="R85" i="2"/>
  <c r="R84" i="2"/>
  <c r="T90" i="2"/>
  <c r="P85" i="2"/>
  <c r="P84" i="2" s="1"/>
  <c r="T85" i="2"/>
  <c r="T84" i="2"/>
  <c r="R90" i="2"/>
  <c r="BK166" i="2"/>
  <c r="J166" i="2"/>
  <c r="J63" i="2"/>
  <c r="P166" i="2"/>
  <c r="R166" i="2"/>
  <c r="T166" i="2"/>
  <c r="F55" i="2"/>
  <c r="BE86" i="2"/>
  <c r="BE94" i="2"/>
  <c r="BE96" i="2"/>
  <c r="BE97" i="2"/>
  <c r="BE98" i="2"/>
  <c r="BE106" i="2"/>
  <c r="BE107" i="2"/>
  <c r="BE108" i="2"/>
  <c r="BE109" i="2"/>
  <c r="BE112" i="2"/>
  <c r="BE117" i="2"/>
  <c r="BE119" i="2"/>
  <c r="BE120" i="2"/>
  <c r="BE121" i="2"/>
  <c r="BE122" i="2"/>
  <c r="BE123" i="2"/>
  <c r="BE125" i="2"/>
  <c r="BE128" i="2"/>
  <c r="BE129" i="2"/>
  <c r="J52" i="2"/>
  <c r="BE92" i="2"/>
  <c r="BE99" i="2"/>
  <c r="BE101" i="2"/>
  <c r="BE102" i="2"/>
  <c r="BE103" i="2"/>
  <c r="BE111" i="2"/>
  <c r="BE113" i="2"/>
  <c r="BE115" i="2"/>
  <c r="BE126" i="2"/>
  <c r="BE127" i="2"/>
  <c r="BE131" i="2"/>
  <c r="BE135" i="2"/>
  <c r="BE139" i="2"/>
  <c r="BE142" i="2"/>
  <c r="BE143" i="2"/>
  <c r="BE168" i="2"/>
  <c r="J54" i="2"/>
  <c r="E73" i="2"/>
  <c r="F79" i="2"/>
  <c r="BE93" i="2"/>
  <c r="BE95" i="2"/>
  <c r="BE114" i="2"/>
  <c r="BE116" i="2"/>
  <c r="BE130" i="2"/>
  <c r="BE132" i="2"/>
  <c r="BE133" i="2"/>
  <c r="BE134" i="2"/>
  <c r="BE136" i="2"/>
  <c r="BE137" i="2"/>
  <c r="BE140" i="2"/>
  <c r="BE144" i="2"/>
  <c r="BE148" i="2"/>
  <c r="BE150" i="2"/>
  <c r="BE154" i="2"/>
  <c r="BE155" i="2"/>
  <c r="BE158" i="2"/>
  <c r="BE159" i="2"/>
  <c r="BE160" i="2"/>
  <c r="BE161" i="2"/>
  <c r="BE163" i="2"/>
  <c r="BE165" i="2"/>
  <c r="BE167" i="2"/>
  <c r="BE169" i="2"/>
  <c r="BE87" i="2"/>
  <c r="BE88" i="2"/>
  <c r="BE89" i="2"/>
  <c r="BE91" i="2"/>
  <c r="BE100" i="2"/>
  <c r="BE104" i="2"/>
  <c r="BE105" i="2"/>
  <c r="BE110" i="2"/>
  <c r="BE118" i="2"/>
  <c r="BE124" i="2"/>
  <c r="BE138" i="2"/>
  <c r="BE141" i="2"/>
  <c r="BE145" i="2"/>
  <c r="BE146" i="2"/>
  <c r="BE147" i="2"/>
  <c r="BE149" i="2"/>
  <c r="BE151" i="2"/>
  <c r="BE152" i="2"/>
  <c r="BE153" i="2"/>
  <c r="BE156" i="2"/>
  <c r="BE157" i="2"/>
  <c r="BE162" i="2"/>
  <c r="BE164" i="2"/>
  <c r="F36" i="2"/>
  <c r="BC55" i="1" s="1"/>
  <c r="BC54" i="1" s="1"/>
  <c r="W32" i="1" s="1"/>
  <c r="F34" i="2"/>
  <c r="BA55" i="1" s="1"/>
  <c r="BA54" i="1" s="1"/>
  <c r="AW54" i="1" s="1"/>
  <c r="AK30" i="1" s="1"/>
  <c r="J34" i="2"/>
  <c r="AW55" i="1"/>
  <c r="F37" i="2"/>
  <c r="BD55" i="1"/>
  <c r="BD54" i="1"/>
  <c r="W33" i="1"/>
  <c r="F35" i="2"/>
  <c r="BB55" i="1"/>
  <c r="BB54" i="1"/>
  <c r="W31" i="1"/>
  <c r="P83" i="2" l="1"/>
  <c r="AU55" i="1"/>
  <c r="R83" i="2"/>
  <c r="T83" i="2"/>
  <c r="J85" i="2"/>
  <c r="J61" i="2"/>
  <c r="BK83" i="2"/>
  <c r="J83" i="2"/>
  <c r="J59" i="2" s="1"/>
  <c r="AU54" i="1"/>
  <c r="AY54" i="1"/>
  <c r="F33" i="2"/>
  <c r="AZ55" i="1" s="1"/>
  <c r="AZ54" i="1" s="1"/>
  <c r="W29" i="1" s="1"/>
  <c r="AX54" i="1"/>
  <c r="J33" i="2"/>
  <c r="AV55" i="1" s="1"/>
  <c r="AT55" i="1" s="1"/>
  <c r="W30" i="1"/>
  <c r="J30" i="2" l="1"/>
  <c r="AG55" i="1"/>
  <c r="AG54" i="1"/>
  <c r="AK26" i="1" s="1"/>
  <c r="AK35" i="1" s="1"/>
  <c r="AV54" i="1"/>
  <c r="AK29" i="1"/>
  <c r="J39" i="2" l="1"/>
  <c r="AN55" i="1"/>
  <c r="AT54" i="1"/>
  <c r="AN54" i="1"/>
</calcChain>
</file>

<file path=xl/sharedStrings.xml><?xml version="1.0" encoding="utf-8"?>
<sst xmlns="http://schemas.openxmlformats.org/spreadsheetml/2006/main" count="1965" uniqueCount="634">
  <si>
    <t>Export Komplet</t>
  </si>
  <si>
    <t>VZ</t>
  </si>
  <si>
    <t>2.0</t>
  </si>
  <si>
    <t>ZAMOK</t>
  </si>
  <si>
    <t>False</t>
  </si>
  <si>
    <t>{f0057c92-7753-4042-ac29-4d67d27cc1fb}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</si>
  <si>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</si>
  <si>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</si>
  <si>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</si>
  <si>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</si>
  <si>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</si>
  <si>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</si>
  <si>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</si>
  <si>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</si>
  <si>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001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</si>
  <si>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</si>
  <si>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</si>
  <si>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 havarijního stavu náspu Lidečko km 20,600-20,825 - trakční vedení</t>
  </si>
  <si>
    <t>KSO:</t>
  </si>
  <si>
    <t>828 2</t>
  </si>
  <si>
    <t>CC-CZ:</t>
  </si>
  <si>
    <t/>
  </si>
  <si>
    <t>Místo:</t>
  </si>
  <si>
    <t>Lidečko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</si>
  <si>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</si>
  <si>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</si>
  <si>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</si>
  <si>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</si>
  <si>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</si>
  <si>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</si>
  <si>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</si>
  <si>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</si>
  <si>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</si>
  <si>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</si>
  <si>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Miroslav Morong</t>
  </si>
  <si>
    <t>Poznámka:</t>
  </si>
  <si>
    <t>Soupis prací je sestaven s použitím Cenové soustavy Sborníku pro údržbu a opravy železniční infrastruktury, který je schválený pro údržbu a opravy železnic. Podrobné informace jsou k dispozici na https://www.sfdi.cz/pravidla-metodiky-a-ceniky/cenove-databaze/. Pro stavební položky, které nejsou součástí Cenové soustavy Sborníku železnic je využita Cenová soustava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</si>
  <si>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</si>
  <si>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</si>
  <si>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</si>
  <si>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</si>
  <si>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</si>
  <si>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</si>
  <si>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</si>
  <si>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</si>
  <si>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</si>
  <si>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</si>
  <si>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</si>
  <si>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</si>
  <si>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</si>
  <si>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</si>
  <si>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</si>
  <si>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</si>
  <si>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</si>
  <si>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</si>
  <si>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</si>
  <si>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</si>
  <si>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</si>
  <si>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</si>
  <si>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</si>
  <si>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</si>
  <si>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</si>
  <si>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</si>
  <si>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</si>
  <si>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</si>
  <si>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</si>
  <si>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</si>
  <si>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</si>
  <si>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</si>
  <si>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</si>
  <si>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</si>
  <si>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</si>
  <si>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</si>
  <si>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</si>
  <si>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</si>
  <si>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</si>
  <si>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</si>
  <si>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Trakční vedení Valašská Polanka - Horní Lideč širá trať, km 20,600-20,825</t>
  </si>
  <si>
    <t>STA</t>
  </si>
  <si>
    <t>1</t>
  </si>
  <si>
    <t>{c19fbcb3-3c48-4bce-a1a7-099685ae6be7}</t>
  </si>
  <si>
    <t>2</t>
  </si>
  <si>
    <t>KRYCÍ LIST SOUPISU PRACÍ</t>
  </si>
  <si>
    <t>Objekt:</t>
  </si>
  <si>
    <t>SO 01 - Trakční vedení Valašská Polanka - Horní Lideč širá trať, km 20,600-20,825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</si>
  <si>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</si>
  <si>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</si>
  <si>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</si>
  <si>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</si>
  <si>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</si>
  <si>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</si>
  <si>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</si>
  <si>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</si>
  <si>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</si>
  <si>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</si>
  <si>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</si>
  <si>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</si>
  <si>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</si>
  <si>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</si>
  <si>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</si>
  <si>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</si>
  <si>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</si>
  <si>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</si>
  <si>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</si>
  <si>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</si>
  <si>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</si>
  <si>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</si>
  <si>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</si>
  <si>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</si>
  <si>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</si>
  <si>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</si>
  <si>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</si>
  <si>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5914030010</t>
  </si>
  <si>
    <t>Demontáž dílů otevřeného odvodnění příkopové tvárnice. Poznámka: 1. V cenách jsou započteny náklady na demontáž dílů, zához, urovnání a úpravu terénu nebo naložení výzisku na dopravní prostředek. 2. V cenách nejsou obsaženy náklady na dopravu a skládkovné.</t>
  </si>
  <si>
    <t>m</t>
  </si>
  <si>
    <t>ÚOŽI 2021 01</t>
  </si>
  <si>
    <t>4</t>
  </si>
  <si>
    <t>827064869</t>
  </si>
  <si>
    <t>M</t>
  </si>
  <si>
    <t>5964119000</t>
  </si>
  <si>
    <t>Příkopová tvárnice TZZ 3</t>
  </si>
  <si>
    <t>kus</t>
  </si>
  <si>
    <t>8</t>
  </si>
  <si>
    <t>-2097785536</t>
  </si>
  <si>
    <t>3</t>
  </si>
  <si>
    <t>5914035010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</si>
  <si>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</si>
  <si>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-1724023856</t>
  </si>
  <si>
    <t>5915030010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</si>
  <si>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</si>
  <si>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m3</t>
  </si>
  <si>
    <t>158169393</t>
  </si>
  <si>
    <t>OST</t>
  </si>
  <si>
    <t>Ostatní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</si>
  <si>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</si>
  <si>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</si>
  <si>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512</t>
  </si>
  <si>
    <t>1360528702</t>
  </si>
  <si>
    <t>6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</si>
  <si>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</si>
  <si>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</si>
  <si>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-1161743823</t>
  </si>
  <si>
    <t>7</t>
  </si>
  <si>
    <t>7497100020</t>
  </si>
  <si>
    <t>Základy trakčního vedení  Hloubený základ TV - materiál</t>
  </si>
  <si>
    <t>128</t>
  </si>
  <si>
    <t>-119320952</t>
  </si>
  <si>
    <t>7497154010</t>
  </si>
  <si>
    <t>Čerpání vody z výkopu základu trakčního vedení - obsahuje náklady na práci kalového čerpadla</t>
  </si>
  <si>
    <t>hod</t>
  </si>
  <si>
    <t>-998259734</t>
  </si>
  <si>
    <t>9</t>
  </si>
  <si>
    <t>7497251050</t>
  </si>
  <si>
    <t>Montáž stožárů trakčního vedení výšky do do 16 m, typ BP - včetně konečné regulace po zatížení</t>
  </si>
  <si>
    <t>1621083064</t>
  </si>
  <si>
    <t>10</t>
  </si>
  <si>
    <t>7497200450</t>
  </si>
  <si>
    <t>Stožáry trakčního vedení  Stožár TV  -  typ  ( BP 12,5m )  vč. podlití</t>
  </si>
  <si>
    <t>-1358666898</t>
  </si>
  <si>
    <t>11</t>
  </si>
  <si>
    <t>7497200500</t>
  </si>
  <si>
    <t>Stožáry trakčního vedení  Břevno typ  23 L</t>
  </si>
  <si>
    <t>-332428131</t>
  </si>
  <si>
    <t>12</t>
  </si>
  <si>
    <t>7497252015</t>
  </si>
  <si>
    <t>Jednostranné připevnění břevna typ 23, 34</t>
  </si>
  <si>
    <t>1715038525</t>
  </si>
  <si>
    <t>13</t>
  </si>
  <si>
    <t>7497200540</t>
  </si>
  <si>
    <t>Stožáry trakčního vedení  Materiál pro připevnění břevna 23,34 vč. ukončení břevna  C na BP</t>
  </si>
  <si>
    <t>1987878094</t>
  </si>
  <si>
    <t>14</t>
  </si>
  <si>
    <t>7497200580</t>
  </si>
  <si>
    <t>Stožáry trakčního vedení  Materiál sestavení pro připevnění závěsu břevna 23,34 na BP</t>
  </si>
  <si>
    <t>-907197620</t>
  </si>
  <si>
    <t>7497254015</t>
  </si>
  <si>
    <t>Připevnění závěsu břevna typ 23, 34</t>
  </si>
  <si>
    <t>1607942798</t>
  </si>
  <si>
    <t>16</t>
  </si>
  <si>
    <t>7497256015</t>
  </si>
  <si>
    <t>Příplatek za montáž bran nad stávajícím trakčním vedením</t>
  </si>
  <si>
    <t>-1969540791</t>
  </si>
  <si>
    <t>17</t>
  </si>
  <si>
    <t>7497300010</t>
  </si>
  <si>
    <t>Vodiče trakčního vedení  Ocelové konstrukce nestandartní</t>
  </si>
  <si>
    <t>kg</t>
  </si>
  <si>
    <t>1153849061</t>
  </si>
  <si>
    <t>18</t>
  </si>
  <si>
    <t>7497271005</t>
  </si>
  <si>
    <t>Demontáže zařízení trakčního vedení stožáru D, T, TB - demontáž stávajícího zařízení se všemi pomocnými doplňujícími úpravami</t>
  </si>
  <si>
    <t>-1430788077</t>
  </si>
  <si>
    <t>19</t>
  </si>
  <si>
    <t>7497271045</t>
  </si>
  <si>
    <t>Demontáže zařízení trakčního vedení stožáru konzoly TV - demontáž stávajícího zařízení se všemi pomocnými doplňujícími úpravami, včetně upevnění</t>
  </si>
  <si>
    <t>1725515198</t>
  </si>
  <si>
    <t>20</t>
  </si>
  <si>
    <t>7497271050</t>
  </si>
  <si>
    <t>Demontáže zařízení trakčního vedení stožáru konzoly ZV, OV - demontáž stávajícího zařízení se všemi pomocnými doplňujícími úpravami, včetně závěsu</t>
  </si>
  <si>
    <t>665990294</t>
  </si>
  <si>
    <t>7497350010</t>
  </si>
  <si>
    <t>Montáž ocelových konstrukcí nestandardní</t>
  </si>
  <si>
    <t>1799106014</t>
  </si>
  <si>
    <t>22</t>
  </si>
  <si>
    <t>7497300020</t>
  </si>
  <si>
    <t>Vodiče trakčního vedení  Závěs na konzole</t>
  </si>
  <si>
    <t>464528645</t>
  </si>
  <si>
    <t>23</t>
  </si>
  <si>
    <t>7497350020</t>
  </si>
  <si>
    <t>Montáž závěsu na konzole bez přídavného lana</t>
  </si>
  <si>
    <t>-846173302</t>
  </si>
  <si>
    <t>24</t>
  </si>
  <si>
    <t>7497300050</t>
  </si>
  <si>
    <t>Vodiče trakčního vedení  Příplatek 2x plastový izolátor do ramena TV nebo SIK-u</t>
  </si>
  <si>
    <t>-1411099506</t>
  </si>
  <si>
    <t>25</t>
  </si>
  <si>
    <t>7497350610</t>
  </si>
  <si>
    <t>Montáž pomocného a doplňkového sortimentu trakčního vedení</t>
  </si>
  <si>
    <t>-1717091186</t>
  </si>
  <si>
    <t>26</t>
  </si>
  <si>
    <t>7497300200</t>
  </si>
  <si>
    <t>Vodiče trakčního vedení  Závěs SIK</t>
  </si>
  <si>
    <t>-404927039</t>
  </si>
  <si>
    <t>27</t>
  </si>
  <si>
    <t>7497350155</t>
  </si>
  <si>
    <t>Montáž závěsu SIK</t>
  </si>
  <si>
    <t>787941482</t>
  </si>
  <si>
    <t>28</t>
  </si>
  <si>
    <t>7497300260</t>
  </si>
  <si>
    <t>Vodiče trakčního vedení  Věšák troleje pohyblivý s proměnnou délkou</t>
  </si>
  <si>
    <t>1756890409</t>
  </si>
  <si>
    <t>29</t>
  </si>
  <si>
    <t>7497350200</t>
  </si>
  <si>
    <t>Montáž věšáku troleje</t>
  </si>
  <si>
    <t>-1841017724</t>
  </si>
  <si>
    <t>30</t>
  </si>
  <si>
    <t>7497350720</t>
  </si>
  <si>
    <t>Výšková regulace troleje</t>
  </si>
  <si>
    <t>-551421178</t>
  </si>
  <si>
    <t>31</t>
  </si>
  <si>
    <t>7497350730</t>
  </si>
  <si>
    <t>Montáž definitivní regulace pohyblivého kotvení troleje</t>
  </si>
  <si>
    <t>-692466498</t>
  </si>
  <si>
    <t>32</t>
  </si>
  <si>
    <t>7497350732</t>
  </si>
  <si>
    <t>Montáž definitivní regulace pohyblivého kotvení nosného lana</t>
  </si>
  <si>
    <t>-1813236746</t>
  </si>
  <si>
    <t>33</t>
  </si>
  <si>
    <t>7497300970</t>
  </si>
  <si>
    <t>Vodiče trakčního vedení  Konzola  ZV, NV OV pro "V" závěs na T, P, BP, DS</t>
  </si>
  <si>
    <t>915995764</t>
  </si>
  <si>
    <t>34</t>
  </si>
  <si>
    <t>7497350750</t>
  </si>
  <si>
    <t>Zajištění kotvení nosného lana a troleje všech sestavení</t>
  </si>
  <si>
    <t>-925252592</t>
  </si>
  <si>
    <t>35</t>
  </si>
  <si>
    <t>7497350835</t>
  </si>
  <si>
    <t>Připevnění konzoly zesilovacího, napájecího a obcházecího vedení "V" závěs na stožár T, P, BP, DS</t>
  </si>
  <si>
    <t>496275926</t>
  </si>
  <si>
    <t>36</t>
  </si>
  <si>
    <t>7497301010</t>
  </si>
  <si>
    <t>Vodiče trakčního vedení  "V" závěs  1-2 lan ZV, NV, OV</t>
  </si>
  <si>
    <t>-1290673240</t>
  </si>
  <si>
    <t>37</t>
  </si>
  <si>
    <t>7497350860</t>
  </si>
  <si>
    <t>Montáž závěsu zesilovacího, napájecího a obcházecího vedení (ZV, NV, OV) typ "V" 1 - 2 lan</t>
  </si>
  <si>
    <t>-1833462073</t>
  </si>
  <si>
    <t>38</t>
  </si>
  <si>
    <t>7497301030</t>
  </si>
  <si>
    <t>Vodiče trakčního vedení  Volný závěs 1-2 lan ZV, NV, OV na bráně</t>
  </si>
  <si>
    <t>1847186517</t>
  </si>
  <si>
    <t>39</t>
  </si>
  <si>
    <t>7497350870</t>
  </si>
  <si>
    <t>Montáž závěsu zesilovacího, napájecího a obcházecího vedení (ZV, NV, OV) volného 1 - 2 lan na bráně</t>
  </si>
  <si>
    <t>2112951831</t>
  </si>
  <si>
    <t>40</t>
  </si>
  <si>
    <t>7497301090</t>
  </si>
  <si>
    <t>Vodiče trakčního vedení  Materiál sestavení připojení ZV, NV, OV 1-2 lana na TV</t>
  </si>
  <si>
    <t>442735004</t>
  </si>
  <si>
    <t>41</t>
  </si>
  <si>
    <t>7497350890</t>
  </si>
  <si>
    <t>Připojení lana 95 Cu nebo 120 Cu na lano ZV, NV, OV</t>
  </si>
  <si>
    <t>-1538366679</t>
  </si>
  <si>
    <t>42</t>
  </si>
  <si>
    <t>7497301800</t>
  </si>
  <si>
    <t>Vodiče trakčního vedení  Materiál sestavení pro upevnění konzol středové,stranové</t>
  </si>
  <si>
    <t>-805862119</t>
  </si>
  <si>
    <t>43</t>
  </si>
  <si>
    <t>7497351400</t>
  </si>
  <si>
    <t>Upevnění konzol středové, stranové</t>
  </si>
  <si>
    <t>2117923682</t>
  </si>
  <si>
    <t>44</t>
  </si>
  <si>
    <t>7497301980</t>
  </si>
  <si>
    <t>Vodiče trakčního vedení  Ukolejnění s průrazkou T, P, 2T, BP, DS, OK   - 1 vodič</t>
  </si>
  <si>
    <t>877818133</t>
  </si>
  <si>
    <t>45</t>
  </si>
  <si>
    <t>7497351590</t>
  </si>
  <si>
    <t>Montáž ukolejnění s průrazkou T, P, 2T, BP, DS, OK - 1 vodič</t>
  </si>
  <si>
    <t>-840187231</t>
  </si>
  <si>
    <t>46</t>
  </si>
  <si>
    <t>7497302250</t>
  </si>
  <si>
    <t>Vodiče trakčního vedení  Výstražné tabulky na stožáru T, P, BP, DS</t>
  </si>
  <si>
    <t>502562939</t>
  </si>
  <si>
    <t>47</t>
  </si>
  <si>
    <t>7497351770</t>
  </si>
  <si>
    <t>Montáž výstražných tabulek na stožáru T, P, BP, DS</t>
  </si>
  <si>
    <t>1013647187</t>
  </si>
  <si>
    <t>48</t>
  </si>
  <si>
    <t>7497302260</t>
  </si>
  <si>
    <t>Vodiče trakčního vedení  Tabulka číslování stožárů a pohonů odpojovačů 1 - 3 znaky</t>
  </si>
  <si>
    <t>-107450463</t>
  </si>
  <si>
    <t>49</t>
  </si>
  <si>
    <t>7497351780</t>
  </si>
  <si>
    <t>Číslování stožárů a pohonů odpojovačů 1 - 3 znaky</t>
  </si>
  <si>
    <t>1744465853</t>
  </si>
  <si>
    <t>50</t>
  </si>
  <si>
    <t>7497302270</t>
  </si>
  <si>
    <t>Vodiče trakčního vedení  Pospojování vodivých konstrukcí  proudovou propojkou</t>
  </si>
  <si>
    <t>-913373352</t>
  </si>
  <si>
    <t>51</t>
  </si>
  <si>
    <t>7497351790</t>
  </si>
  <si>
    <t>Pospojování vodivých konstrukcí proudovou propojkou</t>
  </si>
  <si>
    <t>1413734904</t>
  </si>
  <si>
    <t>52</t>
  </si>
  <si>
    <t>7497351810</t>
  </si>
  <si>
    <t>Úpravy stávajícího trakčního vedení provizorní stavy za 100 m - obsahuje i veškeré další práce a úpravy na stávajícím trakčního vedení, nutné ke zprovoznění trakčního vedení</t>
  </si>
  <si>
    <t>-281085804</t>
  </si>
  <si>
    <t>53</t>
  </si>
  <si>
    <t>7497351820</t>
  </si>
  <si>
    <t>Aktualizace KSU a TP dle kolejových postupů za 100 m zprovozňované skupiny - po každém stavebním postupu</t>
  </si>
  <si>
    <t>453511333</t>
  </si>
  <si>
    <t>54</t>
  </si>
  <si>
    <t>7497351840</t>
  </si>
  <si>
    <t>Zpracování KSU a TP pro účely zavedení do provozu za 100 m - při uvádění do provozu</t>
  </si>
  <si>
    <t>-1946830100</t>
  </si>
  <si>
    <t>55</t>
  </si>
  <si>
    <t>7497371040</t>
  </si>
  <si>
    <t>Demontáže zařízení trakčního vedení závěsu věšáku - demontáž stávajícího zařízení se všemi pomocnými doplňujícími úpravami, úplná</t>
  </si>
  <si>
    <t>-230589615</t>
  </si>
  <si>
    <t>56</t>
  </si>
  <si>
    <t>7497371045</t>
  </si>
  <si>
    <t>Demontáže zařízení trakčního vedení závěsu podélné nebo příčné proudové propojky - demontáž stávajícího zařízení se všemi pomocnými doplňujícími úpravami</t>
  </si>
  <si>
    <t>-221536143</t>
  </si>
  <si>
    <t>57</t>
  </si>
  <si>
    <t>7497371420</t>
  </si>
  <si>
    <t>Demontáže zařízení trakčního vedení lana zesilovacího vedení převěšení ZV,NV, OV - demontáž stávajícího zařízení se všemi pomocnými doplňujícími úpravami</t>
  </si>
  <si>
    <t>-1335716142</t>
  </si>
  <si>
    <t>58</t>
  </si>
  <si>
    <t>7497371730</t>
  </si>
  <si>
    <t>Demontáže zařízení trakčního vedení lávky pro odpojovač nestandardní kovové konstrukce - demontáž stávajícího zařízení se všemi pomocnými doplňujícími úpravami</t>
  </si>
  <si>
    <t>1483037052</t>
  </si>
  <si>
    <t>59</t>
  </si>
  <si>
    <t>7497655010</t>
  </si>
  <si>
    <t>Tažné hnací vozidlo k pracovním soupravám pro montáž a demontáž - obsahuje i veškeré výkony tažného hnacího vozidla pro posun montážní techniky v kolejišti</t>
  </si>
  <si>
    <t>-1888025300</t>
  </si>
  <si>
    <t>60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</si>
  <si>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</si>
  <si>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</si>
  <si>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-1505088719</t>
  </si>
  <si>
    <t>61</t>
  </si>
  <si>
    <t>7498150525</t>
  </si>
  <si>
    <t>Vyhotovení výchozí revizní zprávy příplatek za každých dalších i započatých 500 000 Kč přes 1 000 000 Kč</t>
  </si>
  <si>
    <t>-244301852</t>
  </si>
  <si>
    <t>62</t>
  </si>
  <si>
    <t>7497371625</t>
  </si>
  <si>
    <t>Demontáže zařízení trakčního vedení svodu ukolejnění konstrukcí a stožárů - demontáž stávajícího zařízení se všemi pomocnými doplňujícími úpravami</t>
  </si>
  <si>
    <t>-644994288</t>
  </si>
  <si>
    <t>63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</si>
  <si>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</si>
  <si>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</si>
  <si>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373185929</t>
  </si>
  <si>
    <t>64</t>
  </si>
  <si>
    <t>7498156010</t>
  </si>
  <si>
    <t>Měření dotykových napětí u trakčního stožáru - obsahuje i cenu měření a kontrolu parametrů trolejových vedení a trakčních zařízení podle požadavku ČSN, jejich vyhodnocení včetně nájmu mechanizmu a měřících zařízení</t>
  </si>
  <si>
    <t>1506706476</t>
  </si>
  <si>
    <t>65</t>
  </si>
  <si>
    <t>7498157010</t>
  </si>
  <si>
    <t>Revize a kontroly technická kontrola - obsahuje i cenu měření a kontrolu parametrů trolejových vedení a trakčních zařízení podle požadavku ČSN, jejich vyhodnocení včetně nájmu mechanizmu a měřících zařízení</t>
  </si>
  <si>
    <t>1049628982</t>
  </si>
  <si>
    <t>66</t>
  </si>
  <si>
    <t>7498158010</t>
  </si>
  <si>
    <t>Výkon jednotek správce trakčního vedení mimo výkonů investora úplný - obsahuje i cenu za zajištění pracoviště správcem trakčního vedení (zkratování trakčního vedení), zajištění přejezdů správcem trakčního vedení včetně nájmu pracovníků a použitých mechanizmů nutných k výkonu</t>
  </si>
  <si>
    <t>827324693</t>
  </si>
  <si>
    <t>67</t>
  </si>
  <si>
    <t>7498351010</t>
  </si>
  <si>
    <t>Vydání průkazu způsobilosti pro funkční celek, provizorní stav - vyhotovení dokladu o silnoproudých zařízeních a vydání průkazu způsobilosti</t>
  </si>
  <si>
    <t>1245325630</t>
  </si>
  <si>
    <t>68</t>
  </si>
  <si>
    <t>7498451010</t>
  </si>
  <si>
    <t>Měření zemničů zemních odporů - zemniče prvního nebo samostatného - včetně vyhotovení protokolu</t>
  </si>
  <si>
    <t>-37890004</t>
  </si>
  <si>
    <t>69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</si>
  <si>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</si>
  <si>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</si>
  <si>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-241414713</t>
  </si>
  <si>
    <t>70</t>
  </si>
  <si>
    <t>9902100300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</si>
  <si>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</si>
  <si>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</si>
  <si>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-802009505</t>
  </si>
  <si>
    <t>71</t>
  </si>
  <si>
    <t>7497100060</t>
  </si>
  <si>
    <t>Základy trakčního vedení  Výztuž pro základ TV - jednodílná</t>
  </si>
  <si>
    <t>924538192</t>
  </si>
  <si>
    <t>72</t>
  </si>
  <si>
    <t>7497100070</t>
  </si>
  <si>
    <t>Základy trakčního vedení  Svorník kotevní kovaný pro základ TV vč. povrch. úpravy dle TKP</t>
  </si>
  <si>
    <t>-1966946246</t>
  </si>
  <si>
    <t>73</t>
  </si>
  <si>
    <t>7497100010</t>
  </si>
  <si>
    <t>Základy trakčního vedení  Materiál pro úpravu kabelů u základu TV</t>
  </si>
  <si>
    <t>490954066</t>
  </si>
  <si>
    <t>74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</si>
  <si>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</si>
  <si>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</si>
  <si>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1116547105</t>
  </si>
  <si>
    <t>75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</si>
  <si>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</si>
  <si>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</si>
  <si>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1082097471</t>
  </si>
  <si>
    <t>76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</si>
  <si>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</si>
  <si>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</si>
  <si>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1139740439</t>
  </si>
  <si>
    <t>77</t>
  </si>
  <si>
    <t>9902900300</t>
  </si>
  <si>
    <t>Složení sypanin, drobného kusového materiálu, suti Poznámka: 1. Ceny jsou určeny pro skládání materiálu z vlastních zásob objednatele.</t>
  </si>
  <si>
    <t>-106615123</t>
  </si>
  <si>
    <t>78</t>
  </si>
  <si>
    <t>9902900400</t>
  </si>
  <si>
    <t>Složení objemnějšího kusového materiálu, vybouraných hmot Poznámka: 1. Ceny jsou určeny pro skládání materiálu z vlastních zásob objednatele.</t>
  </si>
  <si>
    <t>977340187</t>
  </si>
  <si>
    <t>79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</si>
  <si>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</si>
  <si>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</si>
  <si>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-889100493</t>
  </si>
  <si>
    <t>VRN</t>
  </si>
  <si>
    <t>Vedlejší rozpočtové náklady</t>
  </si>
  <si>
    <t>80</t>
  </si>
  <si>
    <t>022101001</t>
  </si>
  <si>
    <t>Geodetické práce Geodetické práce před opravou</t>
  </si>
  <si>
    <t>%</t>
  </si>
  <si>
    <t>-651296699</t>
  </si>
  <si>
    <t>81</t>
  </si>
  <si>
    <t>022101021</t>
  </si>
  <si>
    <t>Geodetické práce Geodetické práce po ukončení opravy</t>
  </si>
  <si>
    <t>-1978858660</t>
  </si>
  <si>
    <t>82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</si>
  <si>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</si>
  <si>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</si>
  <si>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-2137290848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</si>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</sst>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left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  <xf numFmtId="49" fontId="35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selection activeCell="AN8" sqref="AN8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" customHeight="1"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S2" s="15" t="s">
        <v>6</v>
      </c>
      <c r="BT2" s="15" t="s">
        <v>7</v>
      </c>
    </row>
    <row r="3" spans="1:74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84" t="s">
        <v>14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0"/>
      <c r="AQ5" s="20"/>
      <c r="AR5" s="18"/>
      <c r="BE5" s="281" t="s">
        <v>15</v>
      </c>
      <c r="BS5" s="15" t="s">
        <v>6</v>
      </c>
    </row>
    <row r="6" spans="1:74" s="1" customFormat="1" ht="36.9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86" t="s">
        <v>17</v>
      </c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0"/>
      <c r="AQ6" s="20"/>
      <c r="AR6" s="18"/>
      <c r="BE6" s="282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21</v>
      </c>
      <c r="AO7" s="20"/>
      <c r="AP7" s="20"/>
      <c r="AQ7" s="20"/>
      <c r="AR7" s="18"/>
      <c r="BE7" s="282"/>
      <c r="BS7" s="15" t="s">
        <v>6</v>
      </c>
    </row>
    <row r="8" spans="1:74" s="1" customFormat="1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/>
      <c r="AO8" s="20"/>
      <c r="AP8" s="20"/>
      <c r="AQ8" s="20"/>
      <c r="AR8" s="18"/>
      <c r="BE8" s="282"/>
      <c r="BS8" s="15" t="s">
        <v>6</v>
      </c>
    </row>
    <row r="9" spans="1:74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82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21</v>
      </c>
      <c r="AO10" s="20"/>
      <c r="AP10" s="20"/>
      <c r="AQ10" s="20"/>
      <c r="AR10" s="18"/>
      <c r="BE10" s="282"/>
      <c r="BS10" s="15" t="s">
        <v>6</v>
      </c>
    </row>
    <row r="11" spans="1:74" s="1" customFormat="1" ht="18.45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21</v>
      </c>
      <c r="AO11" s="20"/>
      <c r="AP11" s="20"/>
      <c r="AQ11" s="20"/>
      <c r="AR11" s="18"/>
      <c r="BE11" s="282"/>
      <c r="BS11" s="15" t="s">
        <v>6</v>
      </c>
    </row>
    <row r="12" spans="1:74" s="1" customFormat="1" ht="6.9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82"/>
      <c r="BS12" s="15" t="s">
        <v>6</v>
      </c>
    </row>
    <row r="13" spans="1:74" s="1" customFormat="1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30</v>
      </c>
      <c r="AO13" s="20"/>
      <c r="AP13" s="20"/>
      <c r="AQ13" s="20"/>
      <c r="AR13" s="18"/>
      <c r="BE13" s="282"/>
      <c r="BS13" s="15" t="s">
        <v>6</v>
      </c>
    </row>
    <row r="14" spans="1:74" ht="13.2">
      <c r="B14" s="19"/>
      <c r="C14" s="20"/>
      <c r="D14" s="20"/>
      <c r="E14" s="287" t="s">
        <v>30</v>
      </c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E14" s="282"/>
      <c r="BS14" s="15" t="s">
        <v>6</v>
      </c>
    </row>
    <row r="15" spans="1:74" s="1" customFormat="1" ht="6.9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82"/>
      <c r="BS15" s="15" t="s">
        <v>4</v>
      </c>
    </row>
    <row r="16" spans="1:74" s="1" customFormat="1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21</v>
      </c>
      <c r="AO16" s="20"/>
      <c r="AP16" s="20"/>
      <c r="AQ16" s="20"/>
      <c r="AR16" s="18"/>
      <c r="BE16" s="282"/>
      <c r="BS16" s="15" t="s">
        <v>4</v>
      </c>
    </row>
    <row r="17" spans="1:71" s="1" customFormat="1" ht="18.45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21</v>
      </c>
      <c r="AO17" s="20"/>
      <c r="AP17" s="20"/>
      <c r="AQ17" s="20"/>
      <c r="AR17" s="18"/>
      <c r="BE17" s="282"/>
      <c r="BS17" s="15" t="s">
        <v>32</v>
      </c>
    </row>
    <row r="18" spans="1:71" s="1" customFormat="1" ht="6.9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82"/>
      <c r="BS18" s="15" t="s">
        <v>6</v>
      </c>
    </row>
    <row r="19" spans="1:71" s="1" customFormat="1" ht="12" customHeight="1">
      <c r="B19" s="19"/>
      <c r="C19" s="20"/>
      <c r="D19" s="27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21</v>
      </c>
      <c r="AO19" s="20"/>
      <c r="AP19" s="20"/>
      <c r="AQ19" s="20"/>
      <c r="AR19" s="18"/>
      <c r="BE19" s="282"/>
      <c r="BS19" s="15" t="s">
        <v>6</v>
      </c>
    </row>
    <row r="20" spans="1:71" s="1" customFormat="1" ht="18.45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21</v>
      </c>
      <c r="AO20" s="20"/>
      <c r="AP20" s="20"/>
      <c r="AQ20" s="20"/>
      <c r="AR20" s="18"/>
      <c r="BE20" s="282"/>
      <c r="BS20" s="15" t="s">
        <v>4</v>
      </c>
    </row>
    <row r="21" spans="1:71" s="1" customFormat="1" ht="6.9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82"/>
    </row>
    <row r="22" spans="1:71" s="1" customFormat="1" ht="12" customHeight="1">
      <c r="B22" s="19"/>
      <c r="C22" s="20"/>
      <c r="D22" s="27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82"/>
    </row>
    <row r="23" spans="1:71" s="1" customFormat="1" ht="83.25" customHeight="1">
      <c r="B23" s="19"/>
      <c r="C23" s="20"/>
      <c r="D23" s="20"/>
      <c r="E23" s="289" t="s">
        <v>36</v>
      </c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O23" s="20"/>
      <c r="AP23" s="20"/>
      <c r="AQ23" s="20"/>
      <c r="AR23" s="18"/>
      <c r="BE23" s="282"/>
    </row>
    <row r="24" spans="1:71" s="1" customFormat="1" ht="6.9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82"/>
    </row>
    <row r="25" spans="1:71" s="1" customFormat="1" ht="6.9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82"/>
    </row>
    <row r="26" spans="1:71" s="2" customFormat="1" ht="25.95" customHeight="1">
      <c r="A26" s="32"/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90">
        <f>ROUND(AG54,2)</f>
        <v>0</v>
      </c>
      <c r="AL26" s="291"/>
      <c r="AM26" s="291"/>
      <c r="AN26" s="291"/>
      <c r="AO26" s="291"/>
      <c r="AP26" s="34"/>
      <c r="AQ26" s="34"/>
      <c r="AR26" s="37"/>
      <c r="BE26" s="282"/>
    </row>
    <row r="27" spans="1:71" s="2" customFormat="1" ht="6.9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82"/>
    </row>
    <row r="28" spans="1:71" s="2" customFormat="1" ht="13.2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92" t="s">
        <v>38</v>
      </c>
      <c r="M28" s="292"/>
      <c r="N28" s="292"/>
      <c r="O28" s="292"/>
      <c r="P28" s="292"/>
      <c r="Q28" s="34"/>
      <c r="R28" s="34"/>
      <c r="S28" s="34"/>
      <c r="T28" s="34"/>
      <c r="U28" s="34"/>
      <c r="V28" s="34"/>
      <c r="W28" s="292" t="s">
        <v>39</v>
      </c>
      <c r="X28" s="292"/>
      <c r="Y28" s="292"/>
      <c r="Z28" s="292"/>
      <c r="AA28" s="292"/>
      <c r="AB28" s="292"/>
      <c r="AC28" s="292"/>
      <c r="AD28" s="292"/>
      <c r="AE28" s="292"/>
      <c r="AF28" s="34"/>
      <c r="AG28" s="34"/>
      <c r="AH28" s="34"/>
      <c r="AI28" s="34"/>
      <c r="AJ28" s="34"/>
      <c r="AK28" s="292" t="s">
        <v>40</v>
      </c>
      <c r="AL28" s="292"/>
      <c r="AM28" s="292"/>
      <c r="AN28" s="292"/>
      <c r="AO28" s="292"/>
      <c r="AP28" s="34"/>
      <c r="AQ28" s="34"/>
      <c r="AR28" s="37"/>
      <c r="BE28" s="282"/>
    </row>
    <row r="29" spans="1:71" s="3" customFormat="1" ht="14.4" customHeight="1">
      <c r="B29" s="38"/>
      <c r="C29" s="39"/>
      <c r="D29" s="27" t="s">
        <v>41</v>
      </c>
      <c r="E29" s="39"/>
      <c r="F29" s="27" t="s">
        <v>42</v>
      </c>
      <c r="G29" s="39"/>
      <c r="H29" s="39"/>
      <c r="I29" s="39"/>
      <c r="J29" s="39"/>
      <c r="K29" s="39"/>
      <c r="L29" s="280">
        <v>0.21</v>
      </c>
      <c r="M29" s="279"/>
      <c r="N29" s="279"/>
      <c r="O29" s="279"/>
      <c r="P29" s="279"/>
      <c r="Q29" s="39"/>
      <c r="R29" s="39"/>
      <c r="S29" s="39"/>
      <c r="T29" s="39"/>
      <c r="U29" s="39"/>
      <c r="V29" s="39"/>
      <c r="W29" s="278">
        <f>ROUND(AZ54, 2)</f>
        <v>0</v>
      </c>
      <c r="X29" s="279"/>
      <c r="Y29" s="279"/>
      <c r="Z29" s="279"/>
      <c r="AA29" s="279"/>
      <c r="AB29" s="279"/>
      <c r="AC29" s="279"/>
      <c r="AD29" s="279"/>
      <c r="AE29" s="279"/>
      <c r="AF29" s="39"/>
      <c r="AG29" s="39"/>
      <c r="AH29" s="39"/>
      <c r="AI29" s="39"/>
      <c r="AJ29" s="39"/>
      <c r="AK29" s="278">
        <f>ROUND(AV54, 2)</f>
        <v>0</v>
      </c>
      <c r="AL29" s="279"/>
      <c r="AM29" s="279"/>
      <c r="AN29" s="279"/>
      <c r="AO29" s="279"/>
      <c r="AP29" s="39"/>
      <c r="AQ29" s="39"/>
      <c r="AR29" s="40"/>
      <c r="BE29" s="283"/>
    </row>
    <row r="30" spans="1:71" s="3" customFormat="1" ht="14.4" customHeight="1">
      <c r="B30" s="38"/>
      <c r="C30" s="39"/>
      <c r="D30" s="39"/>
      <c r="E30" s="39"/>
      <c r="F30" s="27" t="s">
        <v>43</v>
      </c>
      <c r="G30" s="39"/>
      <c r="H30" s="39"/>
      <c r="I30" s="39"/>
      <c r="J30" s="39"/>
      <c r="K30" s="39"/>
      <c r="L30" s="280">
        <v>0.15</v>
      </c>
      <c r="M30" s="279"/>
      <c r="N30" s="279"/>
      <c r="O30" s="279"/>
      <c r="P30" s="279"/>
      <c r="Q30" s="39"/>
      <c r="R30" s="39"/>
      <c r="S30" s="39"/>
      <c r="T30" s="39"/>
      <c r="U30" s="39"/>
      <c r="V30" s="39"/>
      <c r="W30" s="278">
        <f>ROUND(BA54, 2)</f>
        <v>0</v>
      </c>
      <c r="X30" s="279"/>
      <c r="Y30" s="279"/>
      <c r="Z30" s="279"/>
      <c r="AA30" s="279"/>
      <c r="AB30" s="279"/>
      <c r="AC30" s="279"/>
      <c r="AD30" s="279"/>
      <c r="AE30" s="279"/>
      <c r="AF30" s="39"/>
      <c r="AG30" s="39"/>
      <c r="AH30" s="39"/>
      <c r="AI30" s="39"/>
      <c r="AJ30" s="39"/>
      <c r="AK30" s="278">
        <f>ROUND(AW54, 2)</f>
        <v>0</v>
      </c>
      <c r="AL30" s="279"/>
      <c r="AM30" s="279"/>
      <c r="AN30" s="279"/>
      <c r="AO30" s="279"/>
      <c r="AP30" s="39"/>
      <c r="AQ30" s="39"/>
      <c r="AR30" s="40"/>
      <c r="BE30" s="283"/>
    </row>
    <row r="31" spans="1:71" s="3" customFormat="1" ht="14.4" hidden="1" customHeight="1">
      <c r="B31" s="38"/>
      <c r="C31" s="39"/>
      <c r="D31" s="39"/>
      <c r="E31" s="39"/>
      <c r="F31" s="27" t="s">
        <v>44</v>
      </c>
      <c r="G31" s="39"/>
      <c r="H31" s="39"/>
      <c r="I31" s="39"/>
      <c r="J31" s="39"/>
      <c r="K31" s="39"/>
      <c r="L31" s="280">
        <v>0.21</v>
      </c>
      <c r="M31" s="279"/>
      <c r="N31" s="279"/>
      <c r="O31" s="279"/>
      <c r="P31" s="279"/>
      <c r="Q31" s="39"/>
      <c r="R31" s="39"/>
      <c r="S31" s="39"/>
      <c r="T31" s="39"/>
      <c r="U31" s="39"/>
      <c r="V31" s="39"/>
      <c r="W31" s="278">
        <f>ROUND(BB54, 2)</f>
        <v>0</v>
      </c>
      <c r="X31" s="279"/>
      <c r="Y31" s="279"/>
      <c r="Z31" s="279"/>
      <c r="AA31" s="279"/>
      <c r="AB31" s="279"/>
      <c r="AC31" s="279"/>
      <c r="AD31" s="279"/>
      <c r="AE31" s="279"/>
      <c r="AF31" s="39"/>
      <c r="AG31" s="39"/>
      <c r="AH31" s="39"/>
      <c r="AI31" s="39"/>
      <c r="AJ31" s="39"/>
      <c r="AK31" s="278">
        <v>0</v>
      </c>
      <c r="AL31" s="279"/>
      <c r="AM31" s="279"/>
      <c r="AN31" s="279"/>
      <c r="AO31" s="279"/>
      <c r="AP31" s="39"/>
      <c r="AQ31" s="39"/>
      <c r="AR31" s="40"/>
      <c r="BE31" s="283"/>
    </row>
    <row r="32" spans="1:71" s="3" customFormat="1" ht="14.4" hidden="1" customHeight="1">
      <c r="B32" s="38"/>
      <c r="C32" s="39"/>
      <c r="D32" s="39"/>
      <c r="E32" s="39"/>
      <c r="F32" s="27" t="s">
        <v>45</v>
      </c>
      <c r="G32" s="39"/>
      <c r="H32" s="39"/>
      <c r="I32" s="39"/>
      <c r="J32" s="39"/>
      <c r="K32" s="39"/>
      <c r="L32" s="280">
        <v>0.15</v>
      </c>
      <c r="M32" s="279"/>
      <c r="N32" s="279"/>
      <c r="O32" s="279"/>
      <c r="P32" s="279"/>
      <c r="Q32" s="39"/>
      <c r="R32" s="39"/>
      <c r="S32" s="39"/>
      <c r="T32" s="39"/>
      <c r="U32" s="39"/>
      <c r="V32" s="39"/>
      <c r="W32" s="278">
        <f>ROUND(BC54, 2)</f>
        <v>0</v>
      </c>
      <c r="X32" s="279"/>
      <c r="Y32" s="279"/>
      <c r="Z32" s="279"/>
      <c r="AA32" s="279"/>
      <c r="AB32" s="279"/>
      <c r="AC32" s="279"/>
      <c r="AD32" s="279"/>
      <c r="AE32" s="279"/>
      <c r="AF32" s="39"/>
      <c r="AG32" s="39"/>
      <c r="AH32" s="39"/>
      <c r="AI32" s="39"/>
      <c r="AJ32" s="39"/>
      <c r="AK32" s="278">
        <v>0</v>
      </c>
      <c r="AL32" s="279"/>
      <c r="AM32" s="279"/>
      <c r="AN32" s="279"/>
      <c r="AO32" s="279"/>
      <c r="AP32" s="39"/>
      <c r="AQ32" s="39"/>
      <c r="AR32" s="40"/>
      <c r="BE32" s="283"/>
    </row>
    <row r="33" spans="1:57" s="3" customFormat="1" ht="14.4" hidden="1" customHeight="1">
      <c r="B33" s="38"/>
      <c r="C33" s="39"/>
      <c r="D33" s="39"/>
      <c r="E33" s="39"/>
      <c r="F33" s="27" t="s">
        <v>46</v>
      </c>
      <c r="G33" s="39"/>
      <c r="H33" s="39"/>
      <c r="I33" s="39"/>
      <c r="J33" s="39"/>
      <c r="K33" s="39"/>
      <c r="L33" s="280">
        <v>0</v>
      </c>
      <c r="M33" s="279"/>
      <c r="N33" s="279"/>
      <c r="O33" s="279"/>
      <c r="P33" s="279"/>
      <c r="Q33" s="39"/>
      <c r="R33" s="39"/>
      <c r="S33" s="39"/>
      <c r="T33" s="39"/>
      <c r="U33" s="39"/>
      <c r="V33" s="39"/>
      <c r="W33" s="278">
        <f>ROUND(BD54, 2)</f>
        <v>0</v>
      </c>
      <c r="X33" s="279"/>
      <c r="Y33" s="279"/>
      <c r="Z33" s="279"/>
      <c r="AA33" s="279"/>
      <c r="AB33" s="279"/>
      <c r="AC33" s="279"/>
      <c r="AD33" s="279"/>
      <c r="AE33" s="279"/>
      <c r="AF33" s="39"/>
      <c r="AG33" s="39"/>
      <c r="AH33" s="39"/>
      <c r="AI33" s="39"/>
      <c r="AJ33" s="39"/>
      <c r="AK33" s="278">
        <v>0</v>
      </c>
      <c r="AL33" s="279"/>
      <c r="AM33" s="279"/>
      <c r="AN33" s="279"/>
      <c r="AO33" s="279"/>
      <c r="AP33" s="39"/>
      <c r="AQ33" s="39"/>
      <c r="AR33" s="40"/>
    </row>
    <row r="34" spans="1:57" s="2" customFormat="1" ht="6.9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5" customHeight="1">
      <c r="A35" s="32"/>
      <c r="B35" s="33"/>
      <c r="C35" s="41"/>
      <c r="D35" s="42" t="s">
        <v>47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48</v>
      </c>
      <c r="U35" s="43"/>
      <c r="V35" s="43"/>
      <c r="W35" s="43"/>
      <c r="X35" s="314" t="s">
        <v>49</v>
      </c>
      <c r="Y35" s="315"/>
      <c r="Z35" s="315"/>
      <c r="AA35" s="315"/>
      <c r="AB35" s="315"/>
      <c r="AC35" s="43"/>
      <c r="AD35" s="43"/>
      <c r="AE35" s="43"/>
      <c r="AF35" s="43"/>
      <c r="AG35" s="43"/>
      <c r="AH35" s="43"/>
      <c r="AI35" s="43"/>
      <c r="AJ35" s="43"/>
      <c r="AK35" s="316">
        <f>SUM(AK26:AK33)</f>
        <v>0</v>
      </c>
      <c r="AL35" s="315"/>
      <c r="AM35" s="315"/>
      <c r="AN35" s="315"/>
      <c r="AO35" s="317"/>
      <c r="AP35" s="41"/>
      <c r="AQ35" s="41"/>
      <c r="AR35" s="37"/>
      <c r="BE35" s="32"/>
    </row>
    <row r="36" spans="1:57" s="2" customFormat="1" ht="6.9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" customHeight="1">
      <c r="A42" s="32"/>
      <c r="B42" s="33"/>
      <c r="C42" s="21" t="s">
        <v>50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001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303" t="str">
        <f>K6</f>
        <v>Oprava  havarijního stavu náspu Lidečko km 20,600-20,825 - trakční vedení</v>
      </c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4"/>
      <c r="AJ45" s="304"/>
      <c r="AK45" s="304"/>
      <c r="AL45" s="304"/>
      <c r="AM45" s="304"/>
      <c r="AN45" s="304"/>
      <c r="AO45" s="304"/>
      <c r="AP45" s="54"/>
      <c r="AQ45" s="54"/>
      <c r="AR45" s="55"/>
    </row>
    <row r="46" spans="1:57" s="2" customFormat="1" ht="6.9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22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Lidečko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24</v>
      </c>
      <c r="AJ47" s="34"/>
      <c r="AK47" s="34"/>
      <c r="AL47" s="34"/>
      <c r="AM47" s="305" t="str">
        <f>IF(AN8= "","",AN8)</f>
        <v/>
      </c>
      <c r="AN47" s="305"/>
      <c r="AO47" s="34"/>
      <c r="AP47" s="34"/>
      <c r="AQ47" s="34"/>
      <c r="AR47" s="37"/>
      <c r="BE47" s="32"/>
    </row>
    <row r="48" spans="1:57" s="2" customFormat="1" ht="6.9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15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306" t="str">
        <f>IF(E17="","",E17)</f>
        <v xml:space="preserve"> </v>
      </c>
      <c r="AN49" s="307"/>
      <c r="AO49" s="307"/>
      <c r="AP49" s="307"/>
      <c r="AQ49" s="34"/>
      <c r="AR49" s="37"/>
      <c r="AS49" s="308" t="s">
        <v>51</v>
      </c>
      <c r="AT49" s="309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15" customHeight="1">
      <c r="A50" s="32"/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33</v>
      </c>
      <c r="AJ50" s="34"/>
      <c r="AK50" s="34"/>
      <c r="AL50" s="34"/>
      <c r="AM50" s="306" t="str">
        <f>IF(E20="","",E20)</f>
        <v>Miroslav Morong</v>
      </c>
      <c r="AN50" s="307"/>
      <c r="AO50" s="307"/>
      <c r="AP50" s="307"/>
      <c r="AQ50" s="34"/>
      <c r="AR50" s="37"/>
      <c r="AS50" s="310"/>
      <c r="AT50" s="311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12"/>
      <c r="AT51" s="313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299" t="s">
        <v>52</v>
      </c>
      <c r="D52" s="300"/>
      <c r="E52" s="300"/>
      <c r="F52" s="300"/>
      <c r="G52" s="300"/>
      <c r="H52" s="64"/>
      <c r="I52" s="301" t="s">
        <v>53</v>
      </c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2" t="s">
        <v>54</v>
      </c>
      <c r="AH52" s="300"/>
      <c r="AI52" s="300"/>
      <c r="AJ52" s="300"/>
      <c r="AK52" s="300"/>
      <c r="AL52" s="300"/>
      <c r="AM52" s="300"/>
      <c r="AN52" s="301" t="s">
        <v>55</v>
      </c>
      <c r="AO52" s="300"/>
      <c r="AP52" s="300"/>
      <c r="AQ52" s="65" t="s">
        <v>56</v>
      </c>
      <c r="AR52" s="37"/>
      <c r="AS52" s="66" t="s">
        <v>57</v>
      </c>
      <c r="AT52" s="67" t="s">
        <v>58</v>
      </c>
      <c r="AU52" s="67" t="s">
        <v>59</v>
      </c>
      <c r="AV52" s="67" t="s">
        <v>60</v>
      </c>
      <c r="AW52" s="67" t="s">
        <v>61</v>
      </c>
      <c r="AX52" s="67" t="s">
        <v>62</v>
      </c>
      <c r="AY52" s="67" t="s">
        <v>63</v>
      </c>
      <c r="AZ52" s="67" t="s">
        <v>64</v>
      </c>
      <c r="BA52" s="67" t="s">
        <v>65</v>
      </c>
      <c r="BB52" s="67" t="s">
        <v>66</v>
      </c>
      <c r="BC52" s="67" t="s">
        <v>67</v>
      </c>
      <c r="BD52" s="68" t="s">
        <v>68</v>
      </c>
      <c r="BE52" s="32"/>
    </row>
    <row r="53" spans="1:91" s="2" customFormat="1" ht="10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" customHeight="1">
      <c r="B54" s="72"/>
      <c r="C54" s="73" t="s">
        <v>69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296">
        <f>ROUND(AG55,2)</f>
        <v>0</v>
      </c>
      <c r="AH54" s="296"/>
      <c r="AI54" s="296"/>
      <c r="AJ54" s="296"/>
      <c r="AK54" s="296"/>
      <c r="AL54" s="296"/>
      <c r="AM54" s="296"/>
      <c r="AN54" s="297">
        <f>SUM(AG54,AT54)</f>
        <v>0</v>
      </c>
      <c r="AO54" s="297"/>
      <c r="AP54" s="297"/>
      <c r="AQ54" s="76" t="s">
        <v>21</v>
      </c>
      <c r="AR54" s="77"/>
      <c r="AS54" s="78">
        <f>ROUND(AS55,2)</f>
        <v>0</v>
      </c>
      <c r="AT54" s="79">
        <f>ROUND(SUM(AV54:AW54),2)</f>
        <v>0</v>
      </c>
      <c r="AU54" s="80">
        <f>ROUND(AU55,5)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ROUND(AZ55,2)</f>
        <v>0</v>
      </c>
      <c r="BA54" s="79">
        <f>ROUND(BA55,2)</f>
        <v>0</v>
      </c>
      <c r="BB54" s="79">
        <f>ROUND(BB55,2)</f>
        <v>0</v>
      </c>
      <c r="BC54" s="79">
        <f>ROUND(BC55,2)</f>
        <v>0</v>
      </c>
      <c r="BD54" s="81">
        <f>ROUND(BD55,2)</f>
        <v>0</v>
      </c>
      <c r="BS54" s="82" t="s">
        <v>70</v>
      </c>
      <c r="BT54" s="82" t="s">
        <v>71</v>
      </c>
      <c r="BU54" s="83" t="s">
        <v>72</v>
      </c>
      <c r="BV54" s="82" t="s">
        <v>73</v>
      </c>
      <c r="BW54" s="82" t="s">
        <v>5</v>
      </c>
      <c r="BX54" s="82" t="s">
        <v>74</v>
      </c>
      <c r="CL54" s="82" t="s">
        <v>19</v>
      </c>
    </row>
    <row r="55" spans="1:91" s="7" customFormat="1" ht="24.75" customHeight="1">
      <c r="A55" s="84" t="s">
        <v>75</v>
      </c>
      <c r="B55" s="85"/>
      <c r="C55" s="86"/>
      <c r="D55" s="295" t="s">
        <v>76</v>
      </c>
      <c r="E55" s="295"/>
      <c r="F55" s="295"/>
      <c r="G55" s="295"/>
      <c r="H55" s="295"/>
      <c r="I55" s="87"/>
      <c r="J55" s="295" t="s">
        <v>77</v>
      </c>
      <c r="K55" s="295"/>
      <c r="L55" s="295"/>
      <c r="M55" s="295"/>
      <c r="N55" s="295"/>
      <c r="O55" s="295"/>
      <c r="P55" s="295"/>
      <c r="Q55" s="295"/>
      <c r="R55" s="295"/>
      <c r="S55" s="295"/>
      <c r="T55" s="295"/>
      <c r="U55" s="295"/>
      <c r="V55" s="295"/>
      <c r="W55" s="295"/>
      <c r="X55" s="295"/>
      <c r="Y55" s="295"/>
      <c r="Z55" s="295"/>
      <c r="AA55" s="295"/>
      <c r="AB55" s="295"/>
      <c r="AC55" s="295"/>
      <c r="AD55" s="295"/>
      <c r="AE55" s="295"/>
      <c r="AF55" s="295"/>
      <c r="AG55" s="293">
        <f>'SO 01 - Trakční vedení Va...'!J30</f>
        <v>0</v>
      </c>
      <c r="AH55" s="294"/>
      <c r="AI55" s="294"/>
      <c r="AJ55" s="294"/>
      <c r="AK55" s="294"/>
      <c r="AL55" s="294"/>
      <c r="AM55" s="294"/>
      <c r="AN55" s="293">
        <f>SUM(AG55,AT55)</f>
        <v>0</v>
      </c>
      <c r="AO55" s="294"/>
      <c r="AP55" s="294"/>
      <c r="AQ55" s="88" t="s">
        <v>78</v>
      </c>
      <c r="AR55" s="89"/>
      <c r="AS55" s="90">
        <v>0</v>
      </c>
      <c r="AT55" s="91">
        <f>ROUND(SUM(AV55:AW55),2)</f>
        <v>0</v>
      </c>
      <c r="AU55" s="92">
        <f>'SO 01 - Trakční vedení Va...'!P83</f>
        <v>0</v>
      </c>
      <c r="AV55" s="91">
        <f>'SO 01 - Trakční vedení Va...'!J33</f>
        <v>0</v>
      </c>
      <c r="AW55" s="91">
        <f>'SO 01 - Trakční vedení Va...'!J34</f>
        <v>0</v>
      </c>
      <c r="AX55" s="91">
        <f>'SO 01 - Trakční vedení Va...'!J35</f>
        <v>0</v>
      </c>
      <c r="AY55" s="91">
        <f>'SO 01 - Trakční vedení Va...'!J36</f>
        <v>0</v>
      </c>
      <c r="AZ55" s="91">
        <f>'SO 01 - Trakční vedení Va...'!F33</f>
        <v>0</v>
      </c>
      <c r="BA55" s="91">
        <f>'SO 01 - Trakční vedení Va...'!F34</f>
        <v>0</v>
      </c>
      <c r="BB55" s="91">
        <f>'SO 01 - Trakční vedení Va...'!F35</f>
        <v>0</v>
      </c>
      <c r="BC55" s="91">
        <f>'SO 01 - Trakční vedení Va...'!F36</f>
        <v>0</v>
      </c>
      <c r="BD55" s="93">
        <f>'SO 01 - Trakční vedení Va...'!F37</f>
        <v>0</v>
      </c>
      <c r="BT55" s="94" t="s">
        <v>79</v>
      </c>
      <c r="BV55" s="94" t="s">
        <v>73</v>
      </c>
      <c r="BW55" s="94" t="s">
        <v>80</v>
      </c>
      <c r="BX55" s="94" t="s">
        <v>5</v>
      </c>
      <c r="CL55" s="94" t="s">
        <v>19</v>
      </c>
      <c r="CM55" s="94" t="s">
        <v>81</v>
      </c>
    </row>
    <row r="56" spans="1:91" s="2" customFormat="1" ht="30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7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</row>
    <row r="57" spans="1:91" s="2" customFormat="1" ht="6.9" customHeight="1">
      <c r="A57" s="32"/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37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</sheetData>
  <sheetProtection algorithmName="SHA-512" hashValue="pBJu6CxS7c6eZSQ33GXtNMCb825rcNmCavZvdawxnu8418P3OvHVe+xRE+ws+PochF5xF91RDbUgwV9JLHUumA==" saltValue="Vi47VXe4lwP3cv7HkDWAsaAGaBWoUYu/d6sXdinUVu2cYejr76TEesrtwvGX9tlYYFTaPoFbB/nYu0GUOQnmnQ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SO 01 - Trakční vedení Va...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topLeftCell="A101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5" t="s">
        <v>80</v>
      </c>
    </row>
    <row r="3" spans="1:46" s="1" customFormat="1" ht="6.9" customHeight="1">
      <c r="B3" s="95"/>
      <c r="C3" s="96"/>
      <c r="D3" s="96"/>
      <c r="E3" s="96"/>
      <c r="F3" s="96"/>
      <c r="G3" s="96"/>
      <c r="H3" s="96"/>
      <c r="I3" s="96"/>
      <c r="J3" s="96"/>
      <c r="K3" s="96"/>
      <c r="L3" s="18"/>
      <c r="AT3" s="15" t="s">
        <v>81</v>
      </c>
    </row>
    <row r="4" spans="1:46" s="1" customFormat="1" ht="24.9" customHeight="1">
      <c r="B4" s="18"/>
      <c r="D4" s="97" t="s">
        <v>82</v>
      </c>
      <c r="L4" s="18"/>
      <c r="M4" s="98" t="s">
        <v>10</v>
      </c>
      <c r="AT4" s="15" t="s">
        <v>4</v>
      </c>
    </row>
    <row r="5" spans="1:46" s="1" customFormat="1" ht="6.9" customHeight="1">
      <c r="B5" s="18"/>
      <c r="L5" s="18"/>
    </row>
    <row r="6" spans="1:46" s="1" customFormat="1" ht="12" customHeight="1">
      <c r="B6" s="18"/>
      <c r="D6" s="99" t="s">
        <v>16</v>
      </c>
      <c r="L6" s="18"/>
    </row>
    <row r="7" spans="1:46" s="1" customFormat="1" ht="16.5" customHeight="1">
      <c r="B7" s="18"/>
      <c r="E7" s="321" t="str">
        <f>'Rekapitulace zakázky'!K6</f>
        <v>Oprava  havarijního stavu náspu Lidečko km 20,600-20,825 - trakční vedení</v>
      </c>
      <c r="F7" s="322"/>
      <c r="G7" s="322"/>
      <c r="H7" s="322"/>
      <c r="L7" s="18"/>
    </row>
    <row r="8" spans="1:46" s="2" customFormat="1" ht="12" customHeight="1">
      <c r="A8" s="32"/>
      <c r="B8" s="37"/>
      <c r="C8" s="32"/>
      <c r="D8" s="99" t="s">
        <v>83</v>
      </c>
      <c r="E8" s="32"/>
      <c r="F8" s="32"/>
      <c r="G8" s="32"/>
      <c r="H8" s="32"/>
      <c r="I8" s="32"/>
      <c r="J8" s="32"/>
      <c r="K8" s="32"/>
      <c r="L8" s="100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23" t="s">
        <v>84</v>
      </c>
      <c r="F9" s="324"/>
      <c r="G9" s="324"/>
      <c r="H9" s="324"/>
      <c r="I9" s="32"/>
      <c r="J9" s="32"/>
      <c r="K9" s="32"/>
      <c r="L9" s="100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0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99" t="s">
        <v>18</v>
      </c>
      <c r="E11" s="32"/>
      <c r="F11" s="101" t="s">
        <v>19</v>
      </c>
      <c r="G11" s="32"/>
      <c r="H11" s="32"/>
      <c r="I11" s="99" t="s">
        <v>20</v>
      </c>
      <c r="J11" s="101" t="s">
        <v>21</v>
      </c>
      <c r="K11" s="32"/>
      <c r="L11" s="100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99" t="s">
        <v>22</v>
      </c>
      <c r="E12" s="32"/>
      <c r="F12" s="101" t="s">
        <v>23</v>
      </c>
      <c r="G12" s="32"/>
      <c r="H12" s="32"/>
      <c r="I12" s="99" t="s">
        <v>24</v>
      </c>
      <c r="J12" s="102">
        <f>'Rekapitulace zakázky'!AN8</f>
        <v>0</v>
      </c>
      <c r="K12" s="32"/>
      <c r="L12" s="100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5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0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99" t="s">
        <v>25</v>
      </c>
      <c r="E14" s="32"/>
      <c r="F14" s="32"/>
      <c r="G14" s="32"/>
      <c r="H14" s="32"/>
      <c r="I14" s="99" t="s">
        <v>26</v>
      </c>
      <c r="J14" s="101" t="str">
        <f>IF('Rekapitulace zakázky'!AN10="","",'Rekapitulace zakázky'!AN10)</f>
        <v/>
      </c>
      <c r="K14" s="32"/>
      <c r="L14" s="100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zakázky'!E11="","",'Rekapitulace zakázky'!E11)</f>
        <v xml:space="preserve"> </v>
      </c>
      <c r="F15" s="32"/>
      <c r="G15" s="32"/>
      <c r="H15" s="32"/>
      <c r="I15" s="99" t="s">
        <v>28</v>
      </c>
      <c r="J15" s="101" t="str">
        <f>IF('Rekapitulace zakázky'!AN11="","",'Rekapitulace zakázky'!AN11)</f>
        <v/>
      </c>
      <c r="K15" s="32"/>
      <c r="L15" s="100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0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99" t="s">
        <v>29</v>
      </c>
      <c r="E17" s="32"/>
      <c r="F17" s="32"/>
      <c r="G17" s="32"/>
      <c r="H17" s="32"/>
      <c r="I17" s="99" t="s">
        <v>26</v>
      </c>
      <c r="J17" s="28" t="str">
        <f>'Rekapitulace zakázky'!AN13</f>
        <v>Vyplň údaj</v>
      </c>
      <c r="K17" s="32"/>
      <c r="L17" s="100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25" t="str">
        <f>'Rekapitulace zakázky'!E14</f>
        <v>Vyplň údaj</v>
      </c>
      <c r="F18" s="326"/>
      <c r="G18" s="326"/>
      <c r="H18" s="326"/>
      <c r="I18" s="99" t="s">
        <v>28</v>
      </c>
      <c r="J18" s="28" t="str">
        <f>'Rekapitulace zakázky'!AN14</f>
        <v>Vyplň údaj</v>
      </c>
      <c r="K18" s="32"/>
      <c r="L18" s="100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0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99" t="s">
        <v>31</v>
      </c>
      <c r="E20" s="32"/>
      <c r="F20" s="32"/>
      <c r="G20" s="32"/>
      <c r="H20" s="32"/>
      <c r="I20" s="99" t="s">
        <v>26</v>
      </c>
      <c r="J20" s="101" t="str">
        <f>IF('Rekapitulace zakázky'!AN16="","",'Rekapitulace zakázky'!AN16)</f>
        <v/>
      </c>
      <c r="K20" s="32"/>
      <c r="L20" s="100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zakázky'!E17="","",'Rekapitulace zakázky'!E17)</f>
        <v xml:space="preserve"> </v>
      </c>
      <c r="F21" s="32"/>
      <c r="G21" s="32"/>
      <c r="H21" s="32"/>
      <c r="I21" s="99" t="s">
        <v>28</v>
      </c>
      <c r="J21" s="101" t="str">
        <f>IF('Rekapitulace zakázky'!AN17="","",'Rekapitulace zakázky'!AN17)</f>
        <v/>
      </c>
      <c r="K21" s="32"/>
      <c r="L21" s="100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0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99" t="s">
        <v>33</v>
      </c>
      <c r="E23" s="32"/>
      <c r="F23" s="32"/>
      <c r="G23" s="32"/>
      <c r="H23" s="32"/>
      <c r="I23" s="99" t="s">
        <v>26</v>
      </c>
      <c r="J23" s="101" t="s">
        <v>21</v>
      </c>
      <c r="K23" s="32"/>
      <c r="L23" s="100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34</v>
      </c>
      <c r="F24" s="32"/>
      <c r="G24" s="32"/>
      <c r="H24" s="32"/>
      <c r="I24" s="99" t="s">
        <v>28</v>
      </c>
      <c r="J24" s="101" t="s">
        <v>21</v>
      </c>
      <c r="K24" s="32"/>
      <c r="L24" s="100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0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99" t="s">
        <v>35</v>
      </c>
      <c r="E26" s="32"/>
      <c r="F26" s="32"/>
      <c r="G26" s="32"/>
      <c r="H26" s="32"/>
      <c r="I26" s="32"/>
      <c r="J26" s="32"/>
      <c r="K26" s="32"/>
      <c r="L26" s="100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3"/>
      <c r="B27" s="104"/>
      <c r="C27" s="103"/>
      <c r="D27" s="103"/>
      <c r="E27" s="327" t="s">
        <v>21</v>
      </c>
      <c r="F27" s="327"/>
      <c r="G27" s="327"/>
      <c r="H27" s="327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pans="1:31" s="2" customFormat="1" ht="6.9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0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7"/>
      <c r="C29" s="32"/>
      <c r="D29" s="106"/>
      <c r="E29" s="106"/>
      <c r="F29" s="106"/>
      <c r="G29" s="106"/>
      <c r="H29" s="106"/>
      <c r="I29" s="106"/>
      <c r="J29" s="106"/>
      <c r="K29" s="106"/>
      <c r="L29" s="100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07" t="s">
        <v>37</v>
      </c>
      <c r="E30" s="32"/>
      <c r="F30" s="32"/>
      <c r="G30" s="32"/>
      <c r="H30" s="32"/>
      <c r="I30" s="32"/>
      <c r="J30" s="108">
        <f>ROUND(J83, 2)</f>
        <v>0</v>
      </c>
      <c r="K30" s="32"/>
      <c r="L30" s="100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7"/>
      <c r="C31" s="32"/>
      <c r="D31" s="106"/>
      <c r="E31" s="106"/>
      <c r="F31" s="106"/>
      <c r="G31" s="106"/>
      <c r="H31" s="106"/>
      <c r="I31" s="106"/>
      <c r="J31" s="106"/>
      <c r="K31" s="106"/>
      <c r="L31" s="100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7"/>
      <c r="C32" s="32"/>
      <c r="D32" s="32"/>
      <c r="E32" s="32"/>
      <c r="F32" s="109" t="s">
        <v>39</v>
      </c>
      <c r="G32" s="32"/>
      <c r="H32" s="32"/>
      <c r="I32" s="109" t="s">
        <v>38</v>
      </c>
      <c r="J32" s="109" t="s">
        <v>40</v>
      </c>
      <c r="K32" s="32"/>
      <c r="L32" s="100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7"/>
      <c r="C33" s="32"/>
      <c r="D33" s="110" t="s">
        <v>41</v>
      </c>
      <c r="E33" s="99" t="s">
        <v>42</v>
      </c>
      <c r="F33" s="111">
        <f>ROUND((SUM(BE83:BE169)),  2)</f>
        <v>0</v>
      </c>
      <c r="G33" s="32"/>
      <c r="H33" s="32"/>
      <c r="I33" s="112">
        <v>0.21</v>
      </c>
      <c r="J33" s="111">
        <f>ROUND(((SUM(BE83:BE169))*I33),  2)</f>
        <v>0</v>
      </c>
      <c r="K33" s="32"/>
      <c r="L33" s="100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99" t="s">
        <v>43</v>
      </c>
      <c r="F34" s="111">
        <f>ROUND((SUM(BF83:BF169)),  2)</f>
        <v>0</v>
      </c>
      <c r="G34" s="32"/>
      <c r="H34" s="32"/>
      <c r="I34" s="112">
        <v>0.15</v>
      </c>
      <c r="J34" s="111">
        <f>ROUND(((SUM(BF83:BF169))*I34),  2)</f>
        <v>0</v>
      </c>
      <c r="K34" s="32"/>
      <c r="L34" s="100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7"/>
      <c r="C35" s="32"/>
      <c r="D35" s="32"/>
      <c r="E35" s="99" t="s">
        <v>44</v>
      </c>
      <c r="F35" s="111">
        <f>ROUND((SUM(BG83:BG169)),  2)</f>
        <v>0</v>
      </c>
      <c r="G35" s="32"/>
      <c r="H35" s="32"/>
      <c r="I35" s="112">
        <v>0.21</v>
      </c>
      <c r="J35" s="111">
        <f>0</f>
        <v>0</v>
      </c>
      <c r="K35" s="32"/>
      <c r="L35" s="100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7"/>
      <c r="C36" s="32"/>
      <c r="D36" s="32"/>
      <c r="E36" s="99" t="s">
        <v>45</v>
      </c>
      <c r="F36" s="111">
        <f>ROUND((SUM(BH83:BH169)),  2)</f>
        <v>0</v>
      </c>
      <c r="G36" s="32"/>
      <c r="H36" s="32"/>
      <c r="I36" s="112">
        <v>0.15</v>
      </c>
      <c r="J36" s="111">
        <f>0</f>
        <v>0</v>
      </c>
      <c r="K36" s="32"/>
      <c r="L36" s="100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99" t="s">
        <v>46</v>
      </c>
      <c r="F37" s="111">
        <f>ROUND((SUM(BI83:BI169)),  2)</f>
        <v>0</v>
      </c>
      <c r="G37" s="32"/>
      <c r="H37" s="32"/>
      <c r="I37" s="112">
        <v>0</v>
      </c>
      <c r="J37" s="111">
        <f>0</f>
        <v>0</v>
      </c>
      <c r="K37" s="32"/>
      <c r="L37" s="100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0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3"/>
      <c r="D39" s="114" t="s">
        <v>47</v>
      </c>
      <c r="E39" s="115"/>
      <c r="F39" s="115"/>
      <c r="G39" s="116" t="s">
        <v>48</v>
      </c>
      <c r="H39" s="117" t="s">
        <v>49</v>
      </c>
      <c r="I39" s="115"/>
      <c r="J39" s="118">
        <f>SUM(J30:J37)</f>
        <v>0</v>
      </c>
      <c r="K39" s="119"/>
      <c r="L39" s="100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120"/>
      <c r="C40" s="121"/>
      <c r="D40" s="121"/>
      <c r="E40" s="121"/>
      <c r="F40" s="121"/>
      <c r="G40" s="121"/>
      <c r="H40" s="121"/>
      <c r="I40" s="121"/>
      <c r="J40" s="121"/>
      <c r="K40" s="121"/>
      <c r="L40" s="100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" customHeight="1">
      <c r="A44" s="32"/>
      <c r="B44" s="122"/>
      <c r="C44" s="123"/>
      <c r="D44" s="123"/>
      <c r="E44" s="123"/>
      <c r="F44" s="123"/>
      <c r="G44" s="123"/>
      <c r="H44" s="123"/>
      <c r="I44" s="123"/>
      <c r="J44" s="123"/>
      <c r="K44" s="123"/>
      <c r="L44" s="100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" customHeight="1">
      <c r="A45" s="32"/>
      <c r="B45" s="33"/>
      <c r="C45" s="21" t="s">
        <v>85</v>
      </c>
      <c r="D45" s="34"/>
      <c r="E45" s="34"/>
      <c r="F45" s="34"/>
      <c r="G45" s="34"/>
      <c r="H45" s="34"/>
      <c r="I45" s="34"/>
      <c r="J45" s="34"/>
      <c r="K45" s="34"/>
      <c r="L45" s="100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0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0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19" t="str">
        <f>E7</f>
        <v>Oprava  havarijního stavu náspu Lidečko km 20,600-20,825 - trakční vedení</v>
      </c>
      <c r="F48" s="320"/>
      <c r="G48" s="320"/>
      <c r="H48" s="320"/>
      <c r="I48" s="34"/>
      <c r="J48" s="34"/>
      <c r="K48" s="34"/>
      <c r="L48" s="100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83</v>
      </c>
      <c r="D49" s="34"/>
      <c r="E49" s="34"/>
      <c r="F49" s="34"/>
      <c r="G49" s="34"/>
      <c r="H49" s="34"/>
      <c r="I49" s="34"/>
      <c r="J49" s="34"/>
      <c r="K49" s="34"/>
      <c r="L49" s="100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3" t="str">
        <f>E9</f>
        <v>SO 01 - Trakční vedení Valašská Polanka - Horní Lideč širá trať, km 20,600-20,825</v>
      </c>
      <c r="F50" s="318"/>
      <c r="G50" s="318"/>
      <c r="H50" s="318"/>
      <c r="I50" s="34"/>
      <c r="J50" s="34"/>
      <c r="K50" s="34"/>
      <c r="L50" s="100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0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Lidečko</v>
      </c>
      <c r="G52" s="34"/>
      <c r="H52" s="34"/>
      <c r="I52" s="27" t="s">
        <v>24</v>
      </c>
      <c r="J52" s="57">
        <f>IF(J12="","",J12)</f>
        <v>0</v>
      </c>
      <c r="K52" s="34"/>
      <c r="L52" s="100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0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15" customHeight="1">
      <c r="A54" s="32"/>
      <c r="B54" s="33"/>
      <c r="C54" s="27" t="s">
        <v>25</v>
      </c>
      <c r="D54" s="34"/>
      <c r="E54" s="34"/>
      <c r="F54" s="25" t="str">
        <f>E15</f>
        <v xml:space="preserve"> </v>
      </c>
      <c r="G54" s="34"/>
      <c r="H54" s="34"/>
      <c r="I54" s="27" t="s">
        <v>31</v>
      </c>
      <c r="J54" s="30" t="str">
        <f>E21</f>
        <v xml:space="preserve"> </v>
      </c>
      <c r="K54" s="34"/>
      <c r="L54" s="100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15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33</v>
      </c>
      <c r="J55" s="30" t="str">
        <f>E24</f>
        <v>Miroslav Morong</v>
      </c>
      <c r="K55" s="34"/>
      <c r="L55" s="100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0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4" t="s">
        <v>86</v>
      </c>
      <c r="D57" s="125"/>
      <c r="E57" s="125"/>
      <c r="F57" s="125"/>
      <c r="G57" s="125"/>
      <c r="H57" s="125"/>
      <c r="I57" s="125"/>
      <c r="J57" s="126" t="s">
        <v>87</v>
      </c>
      <c r="K57" s="125"/>
      <c r="L57" s="100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0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5" customHeight="1">
      <c r="A59" s="32"/>
      <c r="B59" s="33"/>
      <c r="C59" s="127" t="s">
        <v>69</v>
      </c>
      <c r="D59" s="34"/>
      <c r="E59" s="34"/>
      <c r="F59" s="34"/>
      <c r="G59" s="34"/>
      <c r="H59" s="34"/>
      <c r="I59" s="34"/>
      <c r="J59" s="75">
        <f>J83</f>
        <v>0</v>
      </c>
      <c r="K59" s="34"/>
      <c r="L59" s="100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88</v>
      </c>
    </row>
    <row r="60" spans="1:47" s="9" customFormat="1" ht="24.9" customHeight="1">
      <c r="B60" s="128"/>
      <c r="C60" s="129"/>
      <c r="D60" s="130" t="s">
        <v>89</v>
      </c>
      <c r="E60" s="131"/>
      <c r="F60" s="131"/>
      <c r="G60" s="131"/>
      <c r="H60" s="131"/>
      <c r="I60" s="131"/>
      <c r="J60" s="132">
        <f>J84</f>
        <v>0</v>
      </c>
      <c r="K60" s="129"/>
      <c r="L60" s="133"/>
    </row>
    <row r="61" spans="1:47" s="10" customFormat="1" ht="19.95" customHeight="1">
      <c r="B61" s="134"/>
      <c r="C61" s="135"/>
      <c r="D61" s="136" t="s">
        <v>90</v>
      </c>
      <c r="E61" s="137"/>
      <c r="F61" s="137"/>
      <c r="G61" s="137"/>
      <c r="H61" s="137"/>
      <c r="I61" s="137"/>
      <c r="J61" s="138">
        <f>J85</f>
        <v>0</v>
      </c>
      <c r="K61" s="135"/>
      <c r="L61" s="139"/>
    </row>
    <row r="62" spans="1:47" s="9" customFormat="1" ht="24.9" customHeight="1">
      <c r="B62" s="128"/>
      <c r="C62" s="129"/>
      <c r="D62" s="130" t="s">
        <v>91</v>
      </c>
      <c r="E62" s="131"/>
      <c r="F62" s="131"/>
      <c r="G62" s="131"/>
      <c r="H62" s="131"/>
      <c r="I62" s="131"/>
      <c r="J62" s="132">
        <f>J90</f>
        <v>0</v>
      </c>
      <c r="K62" s="129"/>
      <c r="L62" s="133"/>
    </row>
    <row r="63" spans="1:47" s="9" customFormat="1" ht="24.9" customHeight="1">
      <c r="B63" s="128"/>
      <c r="C63" s="129"/>
      <c r="D63" s="130" t="s">
        <v>92</v>
      </c>
      <c r="E63" s="131"/>
      <c r="F63" s="131"/>
      <c r="G63" s="131"/>
      <c r="H63" s="131"/>
      <c r="I63" s="131"/>
      <c r="J63" s="132">
        <f>J166</f>
        <v>0</v>
      </c>
      <c r="K63" s="129"/>
      <c r="L63" s="133"/>
    </row>
    <row r="64" spans="1:47" s="2" customFormat="1" ht="21.75" customHeight="1">
      <c r="A64" s="32"/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100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6.9" customHeight="1">
      <c r="A65" s="32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100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pans="1:31" s="2" customFormat="1" ht="6.9" customHeight="1">
      <c r="A69" s="32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0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4.9" customHeight="1">
      <c r="A70" s="32"/>
      <c r="B70" s="33"/>
      <c r="C70" s="21" t="s">
        <v>93</v>
      </c>
      <c r="D70" s="34"/>
      <c r="E70" s="34"/>
      <c r="F70" s="34"/>
      <c r="G70" s="34"/>
      <c r="H70" s="34"/>
      <c r="I70" s="34"/>
      <c r="J70" s="34"/>
      <c r="K70" s="34"/>
      <c r="L70" s="100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" customHeight="1">
      <c r="A71" s="32"/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100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16</v>
      </c>
      <c r="D72" s="34"/>
      <c r="E72" s="34"/>
      <c r="F72" s="34"/>
      <c r="G72" s="34"/>
      <c r="H72" s="34"/>
      <c r="I72" s="34"/>
      <c r="J72" s="34"/>
      <c r="K72" s="34"/>
      <c r="L72" s="100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319" t="str">
        <f>E7</f>
        <v>Oprava  havarijního stavu náspu Lidečko km 20,600-20,825 - trakční vedení</v>
      </c>
      <c r="F73" s="320"/>
      <c r="G73" s="320"/>
      <c r="H73" s="320"/>
      <c r="I73" s="34"/>
      <c r="J73" s="34"/>
      <c r="K73" s="34"/>
      <c r="L73" s="100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83</v>
      </c>
      <c r="D74" s="34"/>
      <c r="E74" s="34"/>
      <c r="F74" s="34"/>
      <c r="G74" s="34"/>
      <c r="H74" s="34"/>
      <c r="I74" s="34"/>
      <c r="J74" s="34"/>
      <c r="K74" s="34"/>
      <c r="L74" s="100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303" t="str">
        <f>E9</f>
        <v>SO 01 - Trakční vedení Valašská Polanka - Horní Lideč širá trať, km 20,600-20,825</v>
      </c>
      <c r="F75" s="318"/>
      <c r="G75" s="318"/>
      <c r="H75" s="318"/>
      <c r="I75" s="34"/>
      <c r="J75" s="34"/>
      <c r="K75" s="34"/>
      <c r="L75" s="100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00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22</v>
      </c>
      <c r="D77" s="34"/>
      <c r="E77" s="34"/>
      <c r="F77" s="25" t="str">
        <f>F12</f>
        <v>Lidečko</v>
      </c>
      <c r="G77" s="34"/>
      <c r="H77" s="34"/>
      <c r="I77" s="27" t="s">
        <v>24</v>
      </c>
      <c r="J77" s="57">
        <f>IF(J12="","",J12)</f>
        <v>0</v>
      </c>
      <c r="K77" s="34"/>
      <c r="L77" s="100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00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15" customHeight="1">
      <c r="A79" s="32"/>
      <c r="B79" s="33"/>
      <c r="C79" s="27" t="s">
        <v>25</v>
      </c>
      <c r="D79" s="34"/>
      <c r="E79" s="34"/>
      <c r="F79" s="25" t="str">
        <f>E15</f>
        <v xml:space="preserve"> </v>
      </c>
      <c r="G79" s="34"/>
      <c r="H79" s="34"/>
      <c r="I79" s="27" t="s">
        <v>31</v>
      </c>
      <c r="J79" s="30" t="str">
        <f>E21</f>
        <v xml:space="preserve"> </v>
      </c>
      <c r="K79" s="34"/>
      <c r="L79" s="100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5.15" customHeight="1">
      <c r="A80" s="32"/>
      <c r="B80" s="33"/>
      <c r="C80" s="27" t="s">
        <v>29</v>
      </c>
      <c r="D80" s="34"/>
      <c r="E80" s="34"/>
      <c r="F80" s="25" t="str">
        <f>IF(E18="","",E18)</f>
        <v>Vyplň údaj</v>
      </c>
      <c r="G80" s="34"/>
      <c r="H80" s="34"/>
      <c r="I80" s="27" t="s">
        <v>33</v>
      </c>
      <c r="J80" s="30" t="str">
        <f>E24</f>
        <v>Miroslav Morong</v>
      </c>
      <c r="K80" s="34"/>
      <c r="L80" s="100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0.3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00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1" customFormat="1" ht="29.25" customHeight="1">
      <c r="A82" s="140"/>
      <c r="B82" s="141"/>
      <c r="C82" s="142" t="s">
        <v>94</v>
      </c>
      <c r="D82" s="143" t="s">
        <v>56</v>
      </c>
      <c r="E82" s="143" t="s">
        <v>52</v>
      </c>
      <c r="F82" s="143" t="s">
        <v>53</v>
      </c>
      <c r="G82" s="143" t="s">
        <v>95</v>
      </c>
      <c r="H82" s="143" t="s">
        <v>96</v>
      </c>
      <c r="I82" s="143" t="s">
        <v>97</v>
      </c>
      <c r="J82" s="143" t="s">
        <v>87</v>
      </c>
      <c r="K82" s="144" t="s">
        <v>98</v>
      </c>
      <c r="L82" s="145"/>
      <c r="M82" s="66" t="s">
        <v>21</v>
      </c>
      <c r="N82" s="67" t="s">
        <v>41</v>
      </c>
      <c r="O82" s="67" t="s">
        <v>99</v>
      </c>
      <c r="P82" s="67" t="s">
        <v>100</v>
      </c>
      <c r="Q82" s="67" t="s">
        <v>101</v>
      </c>
      <c r="R82" s="67" t="s">
        <v>102</v>
      </c>
      <c r="S82" s="67" t="s">
        <v>103</v>
      </c>
      <c r="T82" s="68" t="s">
        <v>104</v>
      </c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</row>
    <row r="83" spans="1:65" s="2" customFormat="1" ht="22.95" customHeight="1">
      <c r="A83" s="32"/>
      <c r="B83" s="33"/>
      <c r="C83" s="73" t="s">
        <v>105</v>
      </c>
      <c r="D83" s="34"/>
      <c r="E83" s="34"/>
      <c r="F83" s="34"/>
      <c r="G83" s="34"/>
      <c r="H83" s="34"/>
      <c r="I83" s="34"/>
      <c r="J83" s="146">
        <f>BK83</f>
        <v>0</v>
      </c>
      <c r="K83" s="34"/>
      <c r="L83" s="37"/>
      <c r="M83" s="69"/>
      <c r="N83" s="147"/>
      <c r="O83" s="70"/>
      <c r="P83" s="148">
        <f>P84+P90+P166</f>
        <v>0</v>
      </c>
      <c r="Q83" s="70"/>
      <c r="R83" s="148">
        <f>R84+R90+R166</f>
        <v>1.105</v>
      </c>
      <c r="S83" s="70"/>
      <c r="T83" s="149">
        <f>T84+T90+T166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5" t="s">
        <v>70</v>
      </c>
      <c r="AU83" s="15" t="s">
        <v>88</v>
      </c>
      <c r="BK83" s="150">
        <f>BK84+BK90+BK166</f>
        <v>0</v>
      </c>
    </row>
    <row r="84" spans="1:65" s="12" customFormat="1" ht="25.95" customHeight="1">
      <c r="B84" s="151"/>
      <c r="C84" s="152"/>
      <c r="D84" s="153" t="s">
        <v>70</v>
      </c>
      <c r="E84" s="154" t="s">
        <v>106</v>
      </c>
      <c r="F84" s="154" t="s">
        <v>107</v>
      </c>
      <c r="G84" s="152"/>
      <c r="H84" s="152"/>
      <c r="I84" s="155"/>
      <c r="J84" s="156">
        <f>BK84</f>
        <v>0</v>
      </c>
      <c r="K84" s="152"/>
      <c r="L84" s="157"/>
      <c r="M84" s="158"/>
      <c r="N84" s="159"/>
      <c r="O84" s="159"/>
      <c r="P84" s="160">
        <f>P85</f>
        <v>0</v>
      </c>
      <c r="Q84" s="159"/>
      <c r="R84" s="160">
        <f>R85</f>
        <v>1.105</v>
      </c>
      <c r="S84" s="159"/>
      <c r="T84" s="161">
        <f>T85</f>
        <v>0</v>
      </c>
      <c r="AR84" s="162" t="s">
        <v>79</v>
      </c>
      <c r="AT84" s="163" t="s">
        <v>70</v>
      </c>
      <c r="AU84" s="163" t="s">
        <v>71</v>
      </c>
      <c r="AY84" s="162" t="s">
        <v>108</v>
      </c>
      <c r="BK84" s="164">
        <f>BK85</f>
        <v>0</v>
      </c>
    </row>
    <row r="85" spans="1:65" s="12" customFormat="1" ht="22.95" customHeight="1">
      <c r="B85" s="151"/>
      <c r="C85" s="152"/>
      <c r="D85" s="153" t="s">
        <v>70</v>
      </c>
      <c r="E85" s="165" t="s">
        <v>109</v>
      </c>
      <c r="F85" s="165" t="s">
        <v>110</v>
      </c>
      <c r="G85" s="152"/>
      <c r="H85" s="152"/>
      <c r="I85" s="155"/>
      <c r="J85" s="166">
        <f>BK85</f>
        <v>0</v>
      </c>
      <c r="K85" s="152"/>
      <c r="L85" s="157"/>
      <c r="M85" s="158"/>
      <c r="N85" s="159"/>
      <c r="O85" s="159"/>
      <c r="P85" s="160">
        <f>SUM(P86:P89)</f>
        <v>0</v>
      </c>
      <c r="Q85" s="159"/>
      <c r="R85" s="160">
        <f>SUM(R86:R89)</f>
        <v>1.105</v>
      </c>
      <c r="S85" s="159"/>
      <c r="T85" s="161">
        <f>SUM(T86:T89)</f>
        <v>0</v>
      </c>
      <c r="AR85" s="162" t="s">
        <v>79</v>
      </c>
      <c r="AT85" s="163" t="s">
        <v>70</v>
      </c>
      <c r="AU85" s="163" t="s">
        <v>79</v>
      </c>
      <c r="AY85" s="162" t="s">
        <v>108</v>
      </c>
      <c r="BK85" s="164">
        <f>SUM(BK86:BK89)</f>
        <v>0</v>
      </c>
    </row>
    <row r="86" spans="1:65" s="2" customFormat="1" ht="37.950000000000003" customHeight="1">
      <c r="A86" s="32"/>
      <c r="B86" s="33"/>
      <c r="C86" s="167" t="s">
        <v>79</v>
      </c>
      <c r="D86" s="167" t="s">
        <v>111</v>
      </c>
      <c r="E86" s="168" t="s">
        <v>112</v>
      </c>
      <c r="F86" s="169" t="s">
        <v>113</v>
      </c>
      <c r="G86" s="170" t="s">
        <v>114</v>
      </c>
      <c r="H86" s="171">
        <v>4</v>
      </c>
      <c r="I86" s="172"/>
      <c r="J86" s="173">
        <f>ROUND(I86*H86,2)</f>
        <v>0</v>
      </c>
      <c r="K86" s="169" t="s">
        <v>115</v>
      </c>
      <c r="L86" s="37"/>
      <c r="M86" s="174" t="s">
        <v>21</v>
      </c>
      <c r="N86" s="175" t="s">
        <v>42</v>
      </c>
      <c r="O86" s="62"/>
      <c r="P86" s="176">
        <f>O86*H86</f>
        <v>0</v>
      </c>
      <c r="Q86" s="176">
        <v>0</v>
      </c>
      <c r="R86" s="176">
        <f>Q86*H86</f>
        <v>0</v>
      </c>
      <c r="S86" s="176">
        <v>0</v>
      </c>
      <c r="T86" s="177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78" t="s">
        <v>116</v>
      </c>
      <c r="AT86" s="178" t="s">
        <v>111</v>
      </c>
      <c r="AU86" s="178" t="s">
        <v>81</v>
      </c>
      <c r="AY86" s="15" t="s">
        <v>108</v>
      </c>
      <c r="BE86" s="179">
        <f>IF(N86="základní",J86,0)</f>
        <v>0</v>
      </c>
      <c r="BF86" s="179">
        <f>IF(N86="snížená",J86,0)</f>
        <v>0</v>
      </c>
      <c r="BG86" s="179">
        <f>IF(N86="zákl. přenesená",J86,0)</f>
        <v>0</v>
      </c>
      <c r="BH86" s="179">
        <f>IF(N86="sníž. přenesená",J86,0)</f>
        <v>0</v>
      </c>
      <c r="BI86" s="179">
        <f>IF(N86="nulová",J86,0)</f>
        <v>0</v>
      </c>
      <c r="BJ86" s="15" t="s">
        <v>79</v>
      </c>
      <c r="BK86" s="179">
        <f>ROUND(I86*H86,2)</f>
        <v>0</v>
      </c>
      <c r="BL86" s="15" t="s">
        <v>116</v>
      </c>
      <c r="BM86" s="178" t="s">
        <v>117</v>
      </c>
    </row>
    <row r="87" spans="1:65" s="2" customFormat="1" ht="16.5" customHeight="1">
      <c r="A87" s="32"/>
      <c r="B87" s="33"/>
      <c r="C87" s="180" t="s">
        <v>81</v>
      </c>
      <c r="D87" s="180" t="s">
        <v>118</v>
      </c>
      <c r="E87" s="181" t="s">
        <v>119</v>
      </c>
      <c r="F87" s="182" t="s">
        <v>120</v>
      </c>
      <c r="G87" s="183" t="s">
        <v>121</v>
      </c>
      <c r="H87" s="184">
        <v>13</v>
      </c>
      <c r="I87" s="185"/>
      <c r="J87" s="186">
        <f>ROUND(I87*H87,2)</f>
        <v>0</v>
      </c>
      <c r="K87" s="182" t="s">
        <v>115</v>
      </c>
      <c r="L87" s="187"/>
      <c r="M87" s="188" t="s">
        <v>21</v>
      </c>
      <c r="N87" s="189" t="s">
        <v>42</v>
      </c>
      <c r="O87" s="62"/>
      <c r="P87" s="176">
        <f>O87*H87</f>
        <v>0</v>
      </c>
      <c r="Q87" s="176">
        <v>8.5000000000000006E-2</v>
      </c>
      <c r="R87" s="176">
        <f>Q87*H87</f>
        <v>1.105</v>
      </c>
      <c r="S87" s="176">
        <v>0</v>
      </c>
      <c r="T87" s="177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78" t="s">
        <v>122</v>
      </c>
      <c r="AT87" s="178" t="s">
        <v>118</v>
      </c>
      <c r="AU87" s="178" t="s">
        <v>81</v>
      </c>
      <c r="AY87" s="15" t="s">
        <v>108</v>
      </c>
      <c r="BE87" s="179">
        <f>IF(N87="základní",J87,0)</f>
        <v>0</v>
      </c>
      <c r="BF87" s="179">
        <f>IF(N87="snížená",J87,0)</f>
        <v>0</v>
      </c>
      <c r="BG87" s="179">
        <f>IF(N87="zákl. přenesená",J87,0)</f>
        <v>0</v>
      </c>
      <c r="BH87" s="179">
        <f>IF(N87="sníž. přenesená",J87,0)</f>
        <v>0</v>
      </c>
      <c r="BI87" s="179">
        <f>IF(N87="nulová",J87,0)</f>
        <v>0</v>
      </c>
      <c r="BJ87" s="15" t="s">
        <v>79</v>
      </c>
      <c r="BK87" s="179">
        <f>ROUND(I87*H87,2)</f>
        <v>0</v>
      </c>
      <c r="BL87" s="15" t="s">
        <v>116</v>
      </c>
      <c r="BM87" s="178" t="s">
        <v>123</v>
      </c>
    </row>
    <row r="88" spans="1:65" s="2" customFormat="1" ht="49.2" customHeight="1">
      <c r="A88" s="32"/>
      <c r="B88" s="33"/>
      <c r="C88" s="167" t="s">
        <v>124</v>
      </c>
      <c r="D88" s="167" t="s">
        <v>111</v>
      </c>
      <c r="E88" s="168" t="s">
        <v>125</v>
      </c>
      <c r="F88" s="169" t="s">
        <v>126</v>
      </c>
      <c r="G88" s="170" t="s">
        <v>114</v>
      </c>
      <c r="H88" s="171">
        <v>4</v>
      </c>
      <c r="I88" s="172"/>
      <c r="J88" s="173">
        <f>ROUND(I88*H88,2)</f>
        <v>0</v>
      </c>
      <c r="K88" s="169" t="s">
        <v>115</v>
      </c>
      <c r="L88" s="37"/>
      <c r="M88" s="174" t="s">
        <v>21</v>
      </c>
      <c r="N88" s="175" t="s">
        <v>42</v>
      </c>
      <c r="O88" s="62"/>
      <c r="P88" s="176">
        <f>O88*H88</f>
        <v>0</v>
      </c>
      <c r="Q88" s="176">
        <v>0</v>
      </c>
      <c r="R88" s="176">
        <f>Q88*H88</f>
        <v>0</v>
      </c>
      <c r="S88" s="176">
        <v>0</v>
      </c>
      <c r="T88" s="177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78" t="s">
        <v>116</v>
      </c>
      <c r="AT88" s="178" t="s">
        <v>111</v>
      </c>
      <c r="AU88" s="178" t="s">
        <v>81</v>
      </c>
      <c r="AY88" s="15" t="s">
        <v>108</v>
      </c>
      <c r="BE88" s="179">
        <f>IF(N88="základní",J88,0)</f>
        <v>0</v>
      </c>
      <c r="BF88" s="179">
        <f>IF(N88="snížená",J88,0)</f>
        <v>0</v>
      </c>
      <c r="BG88" s="179">
        <f>IF(N88="zákl. přenesená",J88,0)</f>
        <v>0</v>
      </c>
      <c r="BH88" s="179">
        <f>IF(N88="sníž. přenesená",J88,0)</f>
        <v>0</v>
      </c>
      <c r="BI88" s="179">
        <f>IF(N88="nulová",J88,0)</f>
        <v>0</v>
      </c>
      <c r="BJ88" s="15" t="s">
        <v>79</v>
      </c>
      <c r="BK88" s="179">
        <f>ROUND(I88*H88,2)</f>
        <v>0</v>
      </c>
      <c r="BL88" s="15" t="s">
        <v>116</v>
      </c>
      <c r="BM88" s="178" t="s">
        <v>127</v>
      </c>
    </row>
    <row r="89" spans="1:65" s="2" customFormat="1" ht="37.950000000000003" customHeight="1">
      <c r="A89" s="32"/>
      <c r="B89" s="33"/>
      <c r="C89" s="167" t="s">
        <v>116</v>
      </c>
      <c r="D89" s="167" t="s">
        <v>111</v>
      </c>
      <c r="E89" s="168" t="s">
        <v>128</v>
      </c>
      <c r="F89" s="169" t="s">
        <v>129</v>
      </c>
      <c r="G89" s="170" t="s">
        <v>130</v>
      </c>
      <c r="H89" s="171">
        <v>9</v>
      </c>
      <c r="I89" s="172"/>
      <c r="J89" s="173">
        <f>ROUND(I89*H89,2)</f>
        <v>0</v>
      </c>
      <c r="K89" s="169" t="s">
        <v>115</v>
      </c>
      <c r="L89" s="37"/>
      <c r="M89" s="174" t="s">
        <v>21</v>
      </c>
      <c r="N89" s="175" t="s">
        <v>42</v>
      </c>
      <c r="O89" s="62"/>
      <c r="P89" s="176">
        <f>O89*H89</f>
        <v>0</v>
      </c>
      <c r="Q89" s="176">
        <v>0</v>
      </c>
      <c r="R89" s="176">
        <f>Q89*H89</f>
        <v>0</v>
      </c>
      <c r="S89" s="176">
        <v>0</v>
      </c>
      <c r="T89" s="177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78" t="s">
        <v>116</v>
      </c>
      <c r="AT89" s="178" t="s">
        <v>111</v>
      </c>
      <c r="AU89" s="178" t="s">
        <v>81</v>
      </c>
      <c r="AY89" s="15" t="s">
        <v>108</v>
      </c>
      <c r="BE89" s="179">
        <f>IF(N89="základní",J89,0)</f>
        <v>0</v>
      </c>
      <c r="BF89" s="179">
        <f>IF(N89="snížená",J89,0)</f>
        <v>0</v>
      </c>
      <c r="BG89" s="179">
        <f>IF(N89="zákl. přenesená",J89,0)</f>
        <v>0</v>
      </c>
      <c r="BH89" s="179">
        <f>IF(N89="sníž. přenesená",J89,0)</f>
        <v>0</v>
      </c>
      <c r="BI89" s="179">
        <f>IF(N89="nulová",J89,0)</f>
        <v>0</v>
      </c>
      <c r="BJ89" s="15" t="s">
        <v>79</v>
      </c>
      <c r="BK89" s="179">
        <f>ROUND(I89*H89,2)</f>
        <v>0</v>
      </c>
      <c r="BL89" s="15" t="s">
        <v>116</v>
      </c>
      <c r="BM89" s="178" t="s">
        <v>131</v>
      </c>
    </row>
    <row r="90" spans="1:65" s="12" customFormat="1" ht="25.95" customHeight="1">
      <c r="B90" s="151"/>
      <c r="C90" s="152"/>
      <c r="D90" s="153" t="s">
        <v>70</v>
      </c>
      <c r="E90" s="154" t="s">
        <v>132</v>
      </c>
      <c r="F90" s="154" t="s">
        <v>133</v>
      </c>
      <c r="G90" s="152"/>
      <c r="H90" s="152"/>
      <c r="I90" s="155"/>
      <c r="J90" s="156">
        <f>BK90</f>
        <v>0</v>
      </c>
      <c r="K90" s="152"/>
      <c r="L90" s="157"/>
      <c r="M90" s="158"/>
      <c r="N90" s="159"/>
      <c r="O90" s="159"/>
      <c r="P90" s="160">
        <f>SUM(P91:P165)</f>
        <v>0</v>
      </c>
      <c r="Q90" s="159"/>
      <c r="R90" s="160">
        <f>SUM(R91:R165)</f>
        <v>0</v>
      </c>
      <c r="S90" s="159"/>
      <c r="T90" s="161">
        <f>SUM(T91:T165)</f>
        <v>0</v>
      </c>
      <c r="AR90" s="162" t="s">
        <v>116</v>
      </c>
      <c r="AT90" s="163" t="s">
        <v>70</v>
      </c>
      <c r="AU90" s="163" t="s">
        <v>71</v>
      </c>
      <c r="AY90" s="162" t="s">
        <v>108</v>
      </c>
      <c r="BK90" s="164">
        <f>SUM(BK91:BK165)</f>
        <v>0</v>
      </c>
    </row>
    <row r="91" spans="1:65" s="2" customFormat="1" ht="37.950000000000003" customHeight="1">
      <c r="A91" s="32"/>
      <c r="B91" s="33"/>
      <c r="C91" s="167" t="s">
        <v>109</v>
      </c>
      <c r="D91" s="167" t="s">
        <v>111</v>
      </c>
      <c r="E91" s="168" t="s">
        <v>134</v>
      </c>
      <c r="F91" s="169" t="s">
        <v>135</v>
      </c>
      <c r="G91" s="170" t="s">
        <v>121</v>
      </c>
      <c r="H91" s="171">
        <v>2</v>
      </c>
      <c r="I91" s="172"/>
      <c r="J91" s="173">
        <f t="shared" ref="J91:J122" si="0">ROUND(I91*H91,2)</f>
        <v>0</v>
      </c>
      <c r="K91" s="169" t="s">
        <v>115</v>
      </c>
      <c r="L91" s="37"/>
      <c r="M91" s="174" t="s">
        <v>21</v>
      </c>
      <c r="N91" s="175" t="s">
        <v>42</v>
      </c>
      <c r="O91" s="62"/>
      <c r="P91" s="176">
        <f t="shared" ref="P91:P122" si="1">O91*H91</f>
        <v>0</v>
      </c>
      <c r="Q91" s="176">
        <v>0</v>
      </c>
      <c r="R91" s="176">
        <f t="shared" ref="R91:R122" si="2">Q91*H91</f>
        <v>0</v>
      </c>
      <c r="S91" s="176">
        <v>0</v>
      </c>
      <c r="T91" s="177">
        <f t="shared" ref="T91:T122" si="3"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78" t="s">
        <v>136</v>
      </c>
      <c r="AT91" s="178" t="s">
        <v>111</v>
      </c>
      <c r="AU91" s="178" t="s">
        <v>79</v>
      </c>
      <c r="AY91" s="15" t="s">
        <v>108</v>
      </c>
      <c r="BE91" s="179">
        <f t="shared" ref="BE91:BE122" si="4">IF(N91="základní",J91,0)</f>
        <v>0</v>
      </c>
      <c r="BF91" s="179">
        <f t="shared" ref="BF91:BF122" si="5">IF(N91="snížená",J91,0)</f>
        <v>0</v>
      </c>
      <c r="BG91" s="179">
        <f t="shared" ref="BG91:BG122" si="6">IF(N91="zákl. přenesená",J91,0)</f>
        <v>0</v>
      </c>
      <c r="BH91" s="179">
        <f t="shared" ref="BH91:BH122" si="7">IF(N91="sníž. přenesená",J91,0)</f>
        <v>0</v>
      </c>
      <c r="BI91" s="179">
        <f t="shared" ref="BI91:BI122" si="8">IF(N91="nulová",J91,0)</f>
        <v>0</v>
      </c>
      <c r="BJ91" s="15" t="s">
        <v>79</v>
      </c>
      <c r="BK91" s="179">
        <f t="shared" ref="BK91:BK122" si="9">ROUND(I91*H91,2)</f>
        <v>0</v>
      </c>
      <c r="BL91" s="15" t="s">
        <v>136</v>
      </c>
      <c r="BM91" s="178" t="s">
        <v>137</v>
      </c>
    </row>
    <row r="92" spans="1:65" s="2" customFormat="1" ht="49.2" customHeight="1">
      <c r="A92" s="32"/>
      <c r="B92" s="33"/>
      <c r="C92" s="167" t="s">
        <v>138</v>
      </c>
      <c r="D92" s="167" t="s">
        <v>111</v>
      </c>
      <c r="E92" s="168" t="s">
        <v>139</v>
      </c>
      <c r="F92" s="169" t="s">
        <v>140</v>
      </c>
      <c r="G92" s="170" t="s">
        <v>130</v>
      </c>
      <c r="H92" s="171">
        <v>39</v>
      </c>
      <c r="I92" s="172"/>
      <c r="J92" s="173">
        <f t="shared" si="0"/>
        <v>0</v>
      </c>
      <c r="K92" s="169" t="s">
        <v>115</v>
      </c>
      <c r="L92" s="37"/>
      <c r="M92" s="174" t="s">
        <v>21</v>
      </c>
      <c r="N92" s="175" t="s">
        <v>42</v>
      </c>
      <c r="O92" s="62"/>
      <c r="P92" s="176">
        <f t="shared" si="1"/>
        <v>0</v>
      </c>
      <c r="Q92" s="176">
        <v>0</v>
      </c>
      <c r="R92" s="176">
        <f t="shared" si="2"/>
        <v>0</v>
      </c>
      <c r="S92" s="176">
        <v>0</v>
      </c>
      <c r="T92" s="177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78" t="s">
        <v>136</v>
      </c>
      <c r="AT92" s="178" t="s">
        <v>111</v>
      </c>
      <c r="AU92" s="178" t="s">
        <v>79</v>
      </c>
      <c r="AY92" s="15" t="s">
        <v>108</v>
      </c>
      <c r="BE92" s="179">
        <f t="shared" si="4"/>
        <v>0</v>
      </c>
      <c r="BF92" s="179">
        <f t="shared" si="5"/>
        <v>0</v>
      </c>
      <c r="BG92" s="179">
        <f t="shared" si="6"/>
        <v>0</v>
      </c>
      <c r="BH92" s="179">
        <f t="shared" si="7"/>
        <v>0</v>
      </c>
      <c r="BI92" s="179">
        <f t="shared" si="8"/>
        <v>0</v>
      </c>
      <c r="BJ92" s="15" t="s">
        <v>79</v>
      </c>
      <c r="BK92" s="179">
        <f t="shared" si="9"/>
        <v>0</v>
      </c>
      <c r="BL92" s="15" t="s">
        <v>136</v>
      </c>
      <c r="BM92" s="178" t="s">
        <v>141</v>
      </c>
    </row>
    <row r="93" spans="1:65" s="2" customFormat="1" ht="16.5" customHeight="1">
      <c r="A93" s="32"/>
      <c r="B93" s="33"/>
      <c r="C93" s="180" t="s">
        <v>142</v>
      </c>
      <c r="D93" s="180" t="s">
        <v>118</v>
      </c>
      <c r="E93" s="181" t="s">
        <v>143</v>
      </c>
      <c r="F93" s="182" t="s">
        <v>144</v>
      </c>
      <c r="G93" s="183" t="s">
        <v>130</v>
      </c>
      <c r="H93" s="184">
        <v>39</v>
      </c>
      <c r="I93" s="185"/>
      <c r="J93" s="186">
        <f t="shared" si="0"/>
        <v>0</v>
      </c>
      <c r="K93" s="182" t="s">
        <v>115</v>
      </c>
      <c r="L93" s="187"/>
      <c r="M93" s="188" t="s">
        <v>21</v>
      </c>
      <c r="N93" s="189" t="s">
        <v>42</v>
      </c>
      <c r="O93" s="62"/>
      <c r="P93" s="176">
        <f t="shared" si="1"/>
        <v>0</v>
      </c>
      <c r="Q93" s="176">
        <v>0</v>
      </c>
      <c r="R93" s="176">
        <f t="shared" si="2"/>
        <v>0</v>
      </c>
      <c r="S93" s="176">
        <v>0</v>
      </c>
      <c r="T93" s="177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78" t="s">
        <v>145</v>
      </c>
      <c r="AT93" s="178" t="s">
        <v>118</v>
      </c>
      <c r="AU93" s="178" t="s">
        <v>79</v>
      </c>
      <c r="AY93" s="15" t="s">
        <v>108</v>
      </c>
      <c r="BE93" s="179">
        <f t="shared" si="4"/>
        <v>0</v>
      </c>
      <c r="BF93" s="179">
        <f t="shared" si="5"/>
        <v>0</v>
      </c>
      <c r="BG93" s="179">
        <f t="shared" si="6"/>
        <v>0</v>
      </c>
      <c r="BH93" s="179">
        <f t="shared" si="7"/>
        <v>0</v>
      </c>
      <c r="BI93" s="179">
        <f t="shared" si="8"/>
        <v>0</v>
      </c>
      <c r="BJ93" s="15" t="s">
        <v>79</v>
      </c>
      <c r="BK93" s="179">
        <f t="shared" si="9"/>
        <v>0</v>
      </c>
      <c r="BL93" s="15" t="s">
        <v>145</v>
      </c>
      <c r="BM93" s="178" t="s">
        <v>146</v>
      </c>
    </row>
    <row r="94" spans="1:65" s="2" customFormat="1" ht="16.5" customHeight="1">
      <c r="A94" s="32"/>
      <c r="B94" s="33"/>
      <c r="C94" s="167" t="s">
        <v>122</v>
      </c>
      <c r="D94" s="167" t="s">
        <v>111</v>
      </c>
      <c r="E94" s="168" t="s">
        <v>147</v>
      </c>
      <c r="F94" s="169" t="s">
        <v>148</v>
      </c>
      <c r="G94" s="170" t="s">
        <v>149</v>
      </c>
      <c r="H94" s="171">
        <v>8</v>
      </c>
      <c r="I94" s="172"/>
      <c r="J94" s="173">
        <f t="shared" si="0"/>
        <v>0</v>
      </c>
      <c r="K94" s="169" t="s">
        <v>115</v>
      </c>
      <c r="L94" s="37"/>
      <c r="M94" s="174" t="s">
        <v>21</v>
      </c>
      <c r="N94" s="175" t="s">
        <v>42</v>
      </c>
      <c r="O94" s="62"/>
      <c r="P94" s="176">
        <f t="shared" si="1"/>
        <v>0</v>
      </c>
      <c r="Q94" s="176">
        <v>0</v>
      </c>
      <c r="R94" s="176">
        <f t="shared" si="2"/>
        <v>0</v>
      </c>
      <c r="S94" s="176">
        <v>0</v>
      </c>
      <c r="T94" s="177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78" t="s">
        <v>136</v>
      </c>
      <c r="AT94" s="178" t="s">
        <v>111</v>
      </c>
      <c r="AU94" s="178" t="s">
        <v>79</v>
      </c>
      <c r="AY94" s="15" t="s">
        <v>108</v>
      </c>
      <c r="BE94" s="179">
        <f t="shared" si="4"/>
        <v>0</v>
      </c>
      <c r="BF94" s="179">
        <f t="shared" si="5"/>
        <v>0</v>
      </c>
      <c r="BG94" s="179">
        <f t="shared" si="6"/>
        <v>0</v>
      </c>
      <c r="BH94" s="179">
        <f t="shared" si="7"/>
        <v>0</v>
      </c>
      <c r="BI94" s="179">
        <f t="shared" si="8"/>
        <v>0</v>
      </c>
      <c r="BJ94" s="15" t="s">
        <v>79</v>
      </c>
      <c r="BK94" s="179">
        <f t="shared" si="9"/>
        <v>0</v>
      </c>
      <c r="BL94" s="15" t="s">
        <v>136</v>
      </c>
      <c r="BM94" s="178" t="s">
        <v>150</v>
      </c>
    </row>
    <row r="95" spans="1:65" s="2" customFormat="1" ht="21.75" customHeight="1">
      <c r="A95" s="32"/>
      <c r="B95" s="33"/>
      <c r="C95" s="167" t="s">
        <v>151</v>
      </c>
      <c r="D95" s="167" t="s">
        <v>111</v>
      </c>
      <c r="E95" s="168" t="s">
        <v>152</v>
      </c>
      <c r="F95" s="169" t="s">
        <v>153</v>
      </c>
      <c r="G95" s="170" t="s">
        <v>121</v>
      </c>
      <c r="H95" s="171">
        <v>2</v>
      </c>
      <c r="I95" s="172"/>
      <c r="J95" s="173">
        <f t="shared" si="0"/>
        <v>0</v>
      </c>
      <c r="K95" s="169" t="s">
        <v>115</v>
      </c>
      <c r="L95" s="37"/>
      <c r="M95" s="174" t="s">
        <v>21</v>
      </c>
      <c r="N95" s="175" t="s">
        <v>42</v>
      </c>
      <c r="O95" s="62"/>
      <c r="P95" s="176">
        <f t="shared" si="1"/>
        <v>0</v>
      </c>
      <c r="Q95" s="176">
        <v>0</v>
      </c>
      <c r="R95" s="176">
        <f t="shared" si="2"/>
        <v>0</v>
      </c>
      <c r="S95" s="176">
        <v>0</v>
      </c>
      <c r="T95" s="177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78" t="s">
        <v>136</v>
      </c>
      <c r="AT95" s="178" t="s">
        <v>111</v>
      </c>
      <c r="AU95" s="178" t="s">
        <v>79</v>
      </c>
      <c r="AY95" s="15" t="s">
        <v>108</v>
      </c>
      <c r="BE95" s="179">
        <f t="shared" si="4"/>
        <v>0</v>
      </c>
      <c r="BF95" s="179">
        <f t="shared" si="5"/>
        <v>0</v>
      </c>
      <c r="BG95" s="179">
        <f t="shared" si="6"/>
        <v>0</v>
      </c>
      <c r="BH95" s="179">
        <f t="shared" si="7"/>
        <v>0</v>
      </c>
      <c r="BI95" s="179">
        <f t="shared" si="8"/>
        <v>0</v>
      </c>
      <c r="BJ95" s="15" t="s">
        <v>79</v>
      </c>
      <c r="BK95" s="179">
        <f t="shared" si="9"/>
        <v>0</v>
      </c>
      <c r="BL95" s="15" t="s">
        <v>136</v>
      </c>
      <c r="BM95" s="178" t="s">
        <v>154</v>
      </c>
    </row>
    <row r="96" spans="1:65" s="2" customFormat="1" ht="16.5" customHeight="1">
      <c r="A96" s="32"/>
      <c r="B96" s="33"/>
      <c r="C96" s="180" t="s">
        <v>155</v>
      </c>
      <c r="D96" s="180" t="s">
        <v>118</v>
      </c>
      <c r="E96" s="181" t="s">
        <v>156</v>
      </c>
      <c r="F96" s="182" t="s">
        <v>157</v>
      </c>
      <c r="G96" s="183" t="s">
        <v>121</v>
      </c>
      <c r="H96" s="184">
        <v>2</v>
      </c>
      <c r="I96" s="185"/>
      <c r="J96" s="186">
        <f t="shared" si="0"/>
        <v>0</v>
      </c>
      <c r="K96" s="182" t="s">
        <v>115</v>
      </c>
      <c r="L96" s="187"/>
      <c r="M96" s="188" t="s">
        <v>21</v>
      </c>
      <c r="N96" s="189" t="s">
        <v>42</v>
      </c>
      <c r="O96" s="62"/>
      <c r="P96" s="176">
        <f t="shared" si="1"/>
        <v>0</v>
      </c>
      <c r="Q96" s="176">
        <v>0</v>
      </c>
      <c r="R96" s="176">
        <f t="shared" si="2"/>
        <v>0</v>
      </c>
      <c r="S96" s="176">
        <v>0</v>
      </c>
      <c r="T96" s="177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78" t="s">
        <v>145</v>
      </c>
      <c r="AT96" s="178" t="s">
        <v>118</v>
      </c>
      <c r="AU96" s="178" t="s">
        <v>79</v>
      </c>
      <c r="AY96" s="15" t="s">
        <v>108</v>
      </c>
      <c r="BE96" s="179">
        <f t="shared" si="4"/>
        <v>0</v>
      </c>
      <c r="BF96" s="179">
        <f t="shared" si="5"/>
        <v>0</v>
      </c>
      <c r="BG96" s="179">
        <f t="shared" si="6"/>
        <v>0</v>
      </c>
      <c r="BH96" s="179">
        <f t="shared" si="7"/>
        <v>0</v>
      </c>
      <c r="BI96" s="179">
        <f t="shared" si="8"/>
        <v>0</v>
      </c>
      <c r="BJ96" s="15" t="s">
        <v>79</v>
      </c>
      <c r="BK96" s="179">
        <f t="shared" si="9"/>
        <v>0</v>
      </c>
      <c r="BL96" s="15" t="s">
        <v>145</v>
      </c>
      <c r="BM96" s="178" t="s">
        <v>158</v>
      </c>
    </row>
    <row r="97" spans="1:65" s="2" customFormat="1" ht="16.5" customHeight="1">
      <c r="A97" s="32"/>
      <c r="B97" s="33"/>
      <c r="C97" s="180" t="s">
        <v>159</v>
      </c>
      <c r="D97" s="180" t="s">
        <v>118</v>
      </c>
      <c r="E97" s="181" t="s">
        <v>160</v>
      </c>
      <c r="F97" s="182" t="s">
        <v>161</v>
      </c>
      <c r="G97" s="183" t="s">
        <v>114</v>
      </c>
      <c r="H97" s="184">
        <v>21</v>
      </c>
      <c r="I97" s="185"/>
      <c r="J97" s="186">
        <f t="shared" si="0"/>
        <v>0</v>
      </c>
      <c r="K97" s="182" t="s">
        <v>115</v>
      </c>
      <c r="L97" s="187"/>
      <c r="M97" s="188" t="s">
        <v>21</v>
      </c>
      <c r="N97" s="189" t="s">
        <v>42</v>
      </c>
      <c r="O97" s="62"/>
      <c r="P97" s="176">
        <f t="shared" si="1"/>
        <v>0</v>
      </c>
      <c r="Q97" s="176">
        <v>0</v>
      </c>
      <c r="R97" s="176">
        <f t="shared" si="2"/>
        <v>0</v>
      </c>
      <c r="S97" s="176">
        <v>0</v>
      </c>
      <c r="T97" s="177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78" t="s">
        <v>145</v>
      </c>
      <c r="AT97" s="178" t="s">
        <v>118</v>
      </c>
      <c r="AU97" s="178" t="s">
        <v>79</v>
      </c>
      <c r="AY97" s="15" t="s">
        <v>108</v>
      </c>
      <c r="BE97" s="179">
        <f t="shared" si="4"/>
        <v>0</v>
      </c>
      <c r="BF97" s="179">
        <f t="shared" si="5"/>
        <v>0</v>
      </c>
      <c r="BG97" s="179">
        <f t="shared" si="6"/>
        <v>0</v>
      </c>
      <c r="BH97" s="179">
        <f t="shared" si="7"/>
        <v>0</v>
      </c>
      <c r="BI97" s="179">
        <f t="shared" si="8"/>
        <v>0</v>
      </c>
      <c r="BJ97" s="15" t="s">
        <v>79</v>
      </c>
      <c r="BK97" s="179">
        <f t="shared" si="9"/>
        <v>0</v>
      </c>
      <c r="BL97" s="15" t="s">
        <v>145</v>
      </c>
      <c r="BM97" s="178" t="s">
        <v>162</v>
      </c>
    </row>
    <row r="98" spans="1:65" s="2" customFormat="1" ht="16.5" customHeight="1">
      <c r="A98" s="32"/>
      <c r="B98" s="33"/>
      <c r="C98" s="167" t="s">
        <v>163</v>
      </c>
      <c r="D98" s="167" t="s">
        <v>111</v>
      </c>
      <c r="E98" s="168" t="s">
        <v>164</v>
      </c>
      <c r="F98" s="169" t="s">
        <v>165</v>
      </c>
      <c r="G98" s="170" t="s">
        <v>121</v>
      </c>
      <c r="H98" s="171">
        <v>2</v>
      </c>
      <c r="I98" s="172"/>
      <c r="J98" s="173">
        <f t="shared" si="0"/>
        <v>0</v>
      </c>
      <c r="K98" s="169" t="s">
        <v>115</v>
      </c>
      <c r="L98" s="37"/>
      <c r="M98" s="174" t="s">
        <v>21</v>
      </c>
      <c r="N98" s="175" t="s">
        <v>42</v>
      </c>
      <c r="O98" s="62"/>
      <c r="P98" s="176">
        <f t="shared" si="1"/>
        <v>0</v>
      </c>
      <c r="Q98" s="176">
        <v>0</v>
      </c>
      <c r="R98" s="176">
        <f t="shared" si="2"/>
        <v>0</v>
      </c>
      <c r="S98" s="176">
        <v>0</v>
      </c>
      <c r="T98" s="177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78" t="s">
        <v>136</v>
      </c>
      <c r="AT98" s="178" t="s">
        <v>111</v>
      </c>
      <c r="AU98" s="178" t="s">
        <v>79</v>
      </c>
      <c r="AY98" s="15" t="s">
        <v>108</v>
      </c>
      <c r="BE98" s="179">
        <f t="shared" si="4"/>
        <v>0</v>
      </c>
      <c r="BF98" s="179">
        <f t="shared" si="5"/>
        <v>0</v>
      </c>
      <c r="BG98" s="179">
        <f t="shared" si="6"/>
        <v>0</v>
      </c>
      <c r="BH98" s="179">
        <f t="shared" si="7"/>
        <v>0</v>
      </c>
      <c r="BI98" s="179">
        <f t="shared" si="8"/>
        <v>0</v>
      </c>
      <c r="BJ98" s="15" t="s">
        <v>79</v>
      </c>
      <c r="BK98" s="179">
        <f t="shared" si="9"/>
        <v>0</v>
      </c>
      <c r="BL98" s="15" t="s">
        <v>136</v>
      </c>
      <c r="BM98" s="178" t="s">
        <v>166</v>
      </c>
    </row>
    <row r="99" spans="1:65" s="2" customFormat="1" ht="16.5" customHeight="1">
      <c r="A99" s="32"/>
      <c r="B99" s="33"/>
      <c r="C99" s="180" t="s">
        <v>167</v>
      </c>
      <c r="D99" s="180" t="s">
        <v>118</v>
      </c>
      <c r="E99" s="181" t="s">
        <v>168</v>
      </c>
      <c r="F99" s="182" t="s">
        <v>169</v>
      </c>
      <c r="G99" s="183" t="s">
        <v>121</v>
      </c>
      <c r="H99" s="184">
        <v>2</v>
      </c>
      <c r="I99" s="185"/>
      <c r="J99" s="186">
        <f t="shared" si="0"/>
        <v>0</v>
      </c>
      <c r="K99" s="182" t="s">
        <v>115</v>
      </c>
      <c r="L99" s="187"/>
      <c r="M99" s="188" t="s">
        <v>21</v>
      </c>
      <c r="N99" s="189" t="s">
        <v>42</v>
      </c>
      <c r="O99" s="62"/>
      <c r="P99" s="176">
        <f t="shared" si="1"/>
        <v>0</v>
      </c>
      <c r="Q99" s="176">
        <v>0</v>
      </c>
      <c r="R99" s="176">
        <f t="shared" si="2"/>
        <v>0</v>
      </c>
      <c r="S99" s="176">
        <v>0</v>
      </c>
      <c r="T99" s="177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78" t="s">
        <v>145</v>
      </c>
      <c r="AT99" s="178" t="s">
        <v>118</v>
      </c>
      <c r="AU99" s="178" t="s">
        <v>79</v>
      </c>
      <c r="AY99" s="15" t="s">
        <v>108</v>
      </c>
      <c r="BE99" s="179">
        <f t="shared" si="4"/>
        <v>0</v>
      </c>
      <c r="BF99" s="179">
        <f t="shared" si="5"/>
        <v>0</v>
      </c>
      <c r="BG99" s="179">
        <f t="shared" si="6"/>
        <v>0</v>
      </c>
      <c r="BH99" s="179">
        <f t="shared" si="7"/>
        <v>0</v>
      </c>
      <c r="BI99" s="179">
        <f t="shared" si="8"/>
        <v>0</v>
      </c>
      <c r="BJ99" s="15" t="s">
        <v>79</v>
      </c>
      <c r="BK99" s="179">
        <f t="shared" si="9"/>
        <v>0</v>
      </c>
      <c r="BL99" s="15" t="s">
        <v>145</v>
      </c>
      <c r="BM99" s="178" t="s">
        <v>170</v>
      </c>
    </row>
    <row r="100" spans="1:65" s="2" customFormat="1" ht="16.5" customHeight="1">
      <c r="A100" s="32"/>
      <c r="B100" s="33"/>
      <c r="C100" s="180" t="s">
        <v>171</v>
      </c>
      <c r="D100" s="180" t="s">
        <v>118</v>
      </c>
      <c r="E100" s="181" t="s">
        <v>172</v>
      </c>
      <c r="F100" s="182" t="s">
        <v>173</v>
      </c>
      <c r="G100" s="183" t="s">
        <v>121</v>
      </c>
      <c r="H100" s="184">
        <v>4</v>
      </c>
      <c r="I100" s="185"/>
      <c r="J100" s="186">
        <f t="shared" si="0"/>
        <v>0</v>
      </c>
      <c r="K100" s="182" t="s">
        <v>115</v>
      </c>
      <c r="L100" s="187"/>
      <c r="M100" s="188" t="s">
        <v>21</v>
      </c>
      <c r="N100" s="189" t="s">
        <v>42</v>
      </c>
      <c r="O100" s="62"/>
      <c r="P100" s="176">
        <f t="shared" si="1"/>
        <v>0</v>
      </c>
      <c r="Q100" s="176">
        <v>0</v>
      </c>
      <c r="R100" s="176">
        <f t="shared" si="2"/>
        <v>0</v>
      </c>
      <c r="S100" s="176">
        <v>0</v>
      </c>
      <c r="T100" s="177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78" t="s">
        <v>145</v>
      </c>
      <c r="AT100" s="178" t="s">
        <v>118</v>
      </c>
      <c r="AU100" s="178" t="s">
        <v>79</v>
      </c>
      <c r="AY100" s="15" t="s">
        <v>108</v>
      </c>
      <c r="BE100" s="179">
        <f t="shared" si="4"/>
        <v>0</v>
      </c>
      <c r="BF100" s="179">
        <f t="shared" si="5"/>
        <v>0</v>
      </c>
      <c r="BG100" s="179">
        <f t="shared" si="6"/>
        <v>0</v>
      </c>
      <c r="BH100" s="179">
        <f t="shared" si="7"/>
        <v>0</v>
      </c>
      <c r="BI100" s="179">
        <f t="shared" si="8"/>
        <v>0</v>
      </c>
      <c r="BJ100" s="15" t="s">
        <v>79</v>
      </c>
      <c r="BK100" s="179">
        <f t="shared" si="9"/>
        <v>0</v>
      </c>
      <c r="BL100" s="15" t="s">
        <v>145</v>
      </c>
      <c r="BM100" s="178" t="s">
        <v>174</v>
      </c>
    </row>
    <row r="101" spans="1:65" s="2" customFormat="1" ht="16.5" customHeight="1">
      <c r="A101" s="32"/>
      <c r="B101" s="33"/>
      <c r="C101" s="167" t="s">
        <v>8</v>
      </c>
      <c r="D101" s="167" t="s">
        <v>111</v>
      </c>
      <c r="E101" s="168" t="s">
        <v>175</v>
      </c>
      <c r="F101" s="169" t="s">
        <v>176</v>
      </c>
      <c r="G101" s="170" t="s">
        <v>121</v>
      </c>
      <c r="H101" s="171">
        <v>4</v>
      </c>
      <c r="I101" s="172"/>
      <c r="J101" s="173">
        <f t="shared" si="0"/>
        <v>0</v>
      </c>
      <c r="K101" s="169" t="s">
        <v>115</v>
      </c>
      <c r="L101" s="37"/>
      <c r="M101" s="174" t="s">
        <v>21</v>
      </c>
      <c r="N101" s="175" t="s">
        <v>42</v>
      </c>
      <c r="O101" s="62"/>
      <c r="P101" s="176">
        <f t="shared" si="1"/>
        <v>0</v>
      </c>
      <c r="Q101" s="176">
        <v>0</v>
      </c>
      <c r="R101" s="176">
        <f t="shared" si="2"/>
        <v>0</v>
      </c>
      <c r="S101" s="176">
        <v>0</v>
      </c>
      <c r="T101" s="177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78" t="s">
        <v>136</v>
      </c>
      <c r="AT101" s="178" t="s">
        <v>111</v>
      </c>
      <c r="AU101" s="178" t="s">
        <v>79</v>
      </c>
      <c r="AY101" s="15" t="s">
        <v>108</v>
      </c>
      <c r="BE101" s="179">
        <f t="shared" si="4"/>
        <v>0</v>
      </c>
      <c r="BF101" s="179">
        <f t="shared" si="5"/>
        <v>0</v>
      </c>
      <c r="BG101" s="179">
        <f t="shared" si="6"/>
        <v>0</v>
      </c>
      <c r="BH101" s="179">
        <f t="shared" si="7"/>
        <v>0</v>
      </c>
      <c r="BI101" s="179">
        <f t="shared" si="8"/>
        <v>0</v>
      </c>
      <c r="BJ101" s="15" t="s">
        <v>79</v>
      </c>
      <c r="BK101" s="179">
        <f t="shared" si="9"/>
        <v>0</v>
      </c>
      <c r="BL101" s="15" t="s">
        <v>136</v>
      </c>
      <c r="BM101" s="178" t="s">
        <v>177</v>
      </c>
    </row>
    <row r="102" spans="1:65" s="2" customFormat="1" ht="16.5" customHeight="1">
      <c r="A102" s="32"/>
      <c r="B102" s="33"/>
      <c r="C102" s="167" t="s">
        <v>178</v>
      </c>
      <c r="D102" s="167" t="s">
        <v>111</v>
      </c>
      <c r="E102" s="168" t="s">
        <v>179</v>
      </c>
      <c r="F102" s="169" t="s">
        <v>180</v>
      </c>
      <c r="G102" s="170" t="s">
        <v>121</v>
      </c>
      <c r="H102" s="171">
        <v>2</v>
      </c>
      <c r="I102" s="172"/>
      <c r="J102" s="173">
        <f t="shared" si="0"/>
        <v>0</v>
      </c>
      <c r="K102" s="169" t="s">
        <v>115</v>
      </c>
      <c r="L102" s="37"/>
      <c r="M102" s="174" t="s">
        <v>21</v>
      </c>
      <c r="N102" s="175" t="s">
        <v>42</v>
      </c>
      <c r="O102" s="62"/>
      <c r="P102" s="176">
        <f t="shared" si="1"/>
        <v>0</v>
      </c>
      <c r="Q102" s="176">
        <v>0</v>
      </c>
      <c r="R102" s="176">
        <f t="shared" si="2"/>
        <v>0</v>
      </c>
      <c r="S102" s="176">
        <v>0</v>
      </c>
      <c r="T102" s="177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78" t="s">
        <v>136</v>
      </c>
      <c r="AT102" s="178" t="s">
        <v>111</v>
      </c>
      <c r="AU102" s="178" t="s">
        <v>79</v>
      </c>
      <c r="AY102" s="15" t="s">
        <v>108</v>
      </c>
      <c r="BE102" s="179">
        <f t="shared" si="4"/>
        <v>0</v>
      </c>
      <c r="BF102" s="179">
        <f t="shared" si="5"/>
        <v>0</v>
      </c>
      <c r="BG102" s="179">
        <f t="shared" si="6"/>
        <v>0</v>
      </c>
      <c r="BH102" s="179">
        <f t="shared" si="7"/>
        <v>0</v>
      </c>
      <c r="BI102" s="179">
        <f t="shared" si="8"/>
        <v>0</v>
      </c>
      <c r="BJ102" s="15" t="s">
        <v>79</v>
      </c>
      <c r="BK102" s="179">
        <f t="shared" si="9"/>
        <v>0</v>
      </c>
      <c r="BL102" s="15" t="s">
        <v>136</v>
      </c>
      <c r="BM102" s="178" t="s">
        <v>181</v>
      </c>
    </row>
    <row r="103" spans="1:65" s="2" customFormat="1" ht="16.5" customHeight="1">
      <c r="A103" s="32"/>
      <c r="B103" s="33"/>
      <c r="C103" s="180" t="s">
        <v>182</v>
      </c>
      <c r="D103" s="180" t="s">
        <v>118</v>
      </c>
      <c r="E103" s="181" t="s">
        <v>183</v>
      </c>
      <c r="F103" s="182" t="s">
        <v>184</v>
      </c>
      <c r="G103" s="183" t="s">
        <v>185</v>
      </c>
      <c r="H103" s="184">
        <v>50</v>
      </c>
      <c r="I103" s="185"/>
      <c r="J103" s="186">
        <f t="shared" si="0"/>
        <v>0</v>
      </c>
      <c r="K103" s="182" t="s">
        <v>115</v>
      </c>
      <c r="L103" s="187"/>
      <c r="M103" s="188" t="s">
        <v>21</v>
      </c>
      <c r="N103" s="189" t="s">
        <v>42</v>
      </c>
      <c r="O103" s="62"/>
      <c r="P103" s="176">
        <f t="shared" si="1"/>
        <v>0</v>
      </c>
      <c r="Q103" s="176">
        <v>0</v>
      </c>
      <c r="R103" s="176">
        <f t="shared" si="2"/>
        <v>0</v>
      </c>
      <c r="S103" s="176">
        <v>0</v>
      </c>
      <c r="T103" s="177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78" t="s">
        <v>145</v>
      </c>
      <c r="AT103" s="178" t="s">
        <v>118</v>
      </c>
      <c r="AU103" s="178" t="s">
        <v>79</v>
      </c>
      <c r="AY103" s="15" t="s">
        <v>108</v>
      </c>
      <c r="BE103" s="179">
        <f t="shared" si="4"/>
        <v>0</v>
      </c>
      <c r="BF103" s="179">
        <f t="shared" si="5"/>
        <v>0</v>
      </c>
      <c r="BG103" s="179">
        <f t="shared" si="6"/>
        <v>0</v>
      </c>
      <c r="BH103" s="179">
        <f t="shared" si="7"/>
        <v>0</v>
      </c>
      <c r="BI103" s="179">
        <f t="shared" si="8"/>
        <v>0</v>
      </c>
      <c r="BJ103" s="15" t="s">
        <v>79</v>
      </c>
      <c r="BK103" s="179">
        <f t="shared" si="9"/>
        <v>0</v>
      </c>
      <c r="BL103" s="15" t="s">
        <v>145</v>
      </c>
      <c r="BM103" s="178" t="s">
        <v>186</v>
      </c>
    </row>
    <row r="104" spans="1:65" s="2" customFormat="1" ht="24.15" customHeight="1">
      <c r="A104" s="32"/>
      <c r="B104" s="33"/>
      <c r="C104" s="167" t="s">
        <v>187</v>
      </c>
      <c r="D104" s="167" t="s">
        <v>111</v>
      </c>
      <c r="E104" s="168" t="s">
        <v>188</v>
      </c>
      <c r="F104" s="169" t="s">
        <v>189</v>
      </c>
      <c r="G104" s="170" t="s">
        <v>121</v>
      </c>
      <c r="H104" s="171">
        <v>2</v>
      </c>
      <c r="I104" s="172"/>
      <c r="J104" s="173">
        <f t="shared" si="0"/>
        <v>0</v>
      </c>
      <c r="K104" s="169" t="s">
        <v>115</v>
      </c>
      <c r="L104" s="37"/>
      <c r="M104" s="174" t="s">
        <v>21</v>
      </c>
      <c r="N104" s="175" t="s">
        <v>42</v>
      </c>
      <c r="O104" s="62"/>
      <c r="P104" s="176">
        <f t="shared" si="1"/>
        <v>0</v>
      </c>
      <c r="Q104" s="176">
        <v>0</v>
      </c>
      <c r="R104" s="176">
        <f t="shared" si="2"/>
        <v>0</v>
      </c>
      <c r="S104" s="176">
        <v>0</v>
      </c>
      <c r="T104" s="177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78" t="s">
        <v>136</v>
      </c>
      <c r="AT104" s="178" t="s">
        <v>111</v>
      </c>
      <c r="AU104" s="178" t="s">
        <v>79</v>
      </c>
      <c r="AY104" s="15" t="s">
        <v>108</v>
      </c>
      <c r="BE104" s="179">
        <f t="shared" si="4"/>
        <v>0</v>
      </c>
      <c r="BF104" s="179">
        <f t="shared" si="5"/>
        <v>0</v>
      </c>
      <c r="BG104" s="179">
        <f t="shared" si="6"/>
        <v>0</v>
      </c>
      <c r="BH104" s="179">
        <f t="shared" si="7"/>
        <v>0</v>
      </c>
      <c r="BI104" s="179">
        <f t="shared" si="8"/>
        <v>0</v>
      </c>
      <c r="BJ104" s="15" t="s">
        <v>79</v>
      </c>
      <c r="BK104" s="179">
        <f t="shared" si="9"/>
        <v>0</v>
      </c>
      <c r="BL104" s="15" t="s">
        <v>136</v>
      </c>
      <c r="BM104" s="178" t="s">
        <v>190</v>
      </c>
    </row>
    <row r="105" spans="1:65" s="2" customFormat="1" ht="24.15" customHeight="1">
      <c r="A105" s="32"/>
      <c r="B105" s="33"/>
      <c r="C105" s="167" t="s">
        <v>191</v>
      </c>
      <c r="D105" s="167" t="s">
        <v>111</v>
      </c>
      <c r="E105" s="168" t="s">
        <v>192</v>
      </c>
      <c r="F105" s="169" t="s">
        <v>193</v>
      </c>
      <c r="G105" s="170" t="s">
        <v>121</v>
      </c>
      <c r="H105" s="171">
        <v>2</v>
      </c>
      <c r="I105" s="172"/>
      <c r="J105" s="173">
        <f t="shared" si="0"/>
        <v>0</v>
      </c>
      <c r="K105" s="169" t="s">
        <v>115</v>
      </c>
      <c r="L105" s="37"/>
      <c r="M105" s="174" t="s">
        <v>21</v>
      </c>
      <c r="N105" s="175" t="s">
        <v>42</v>
      </c>
      <c r="O105" s="62"/>
      <c r="P105" s="176">
        <f t="shared" si="1"/>
        <v>0</v>
      </c>
      <c r="Q105" s="176">
        <v>0</v>
      </c>
      <c r="R105" s="176">
        <f t="shared" si="2"/>
        <v>0</v>
      </c>
      <c r="S105" s="176">
        <v>0</v>
      </c>
      <c r="T105" s="177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78" t="s">
        <v>136</v>
      </c>
      <c r="AT105" s="178" t="s">
        <v>111</v>
      </c>
      <c r="AU105" s="178" t="s">
        <v>79</v>
      </c>
      <c r="AY105" s="15" t="s">
        <v>108</v>
      </c>
      <c r="BE105" s="179">
        <f t="shared" si="4"/>
        <v>0</v>
      </c>
      <c r="BF105" s="179">
        <f t="shared" si="5"/>
        <v>0</v>
      </c>
      <c r="BG105" s="179">
        <f t="shared" si="6"/>
        <v>0</v>
      </c>
      <c r="BH105" s="179">
        <f t="shared" si="7"/>
        <v>0</v>
      </c>
      <c r="BI105" s="179">
        <f t="shared" si="8"/>
        <v>0</v>
      </c>
      <c r="BJ105" s="15" t="s">
        <v>79</v>
      </c>
      <c r="BK105" s="179">
        <f t="shared" si="9"/>
        <v>0</v>
      </c>
      <c r="BL105" s="15" t="s">
        <v>136</v>
      </c>
      <c r="BM105" s="178" t="s">
        <v>194</v>
      </c>
    </row>
    <row r="106" spans="1:65" s="2" customFormat="1" ht="24.15" customHeight="1">
      <c r="A106" s="32"/>
      <c r="B106" s="33"/>
      <c r="C106" s="167" t="s">
        <v>195</v>
      </c>
      <c r="D106" s="167" t="s">
        <v>111</v>
      </c>
      <c r="E106" s="168" t="s">
        <v>196</v>
      </c>
      <c r="F106" s="169" t="s">
        <v>197</v>
      </c>
      <c r="G106" s="170" t="s">
        <v>121</v>
      </c>
      <c r="H106" s="171">
        <v>2</v>
      </c>
      <c r="I106" s="172"/>
      <c r="J106" s="173">
        <f t="shared" si="0"/>
        <v>0</v>
      </c>
      <c r="K106" s="169" t="s">
        <v>115</v>
      </c>
      <c r="L106" s="37"/>
      <c r="M106" s="174" t="s">
        <v>21</v>
      </c>
      <c r="N106" s="175" t="s">
        <v>42</v>
      </c>
      <c r="O106" s="62"/>
      <c r="P106" s="176">
        <f t="shared" si="1"/>
        <v>0</v>
      </c>
      <c r="Q106" s="176">
        <v>0</v>
      </c>
      <c r="R106" s="176">
        <f t="shared" si="2"/>
        <v>0</v>
      </c>
      <c r="S106" s="176">
        <v>0</v>
      </c>
      <c r="T106" s="177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78" t="s">
        <v>136</v>
      </c>
      <c r="AT106" s="178" t="s">
        <v>111</v>
      </c>
      <c r="AU106" s="178" t="s">
        <v>79</v>
      </c>
      <c r="AY106" s="15" t="s">
        <v>108</v>
      </c>
      <c r="BE106" s="179">
        <f t="shared" si="4"/>
        <v>0</v>
      </c>
      <c r="BF106" s="179">
        <f t="shared" si="5"/>
        <v>0</v>
      </c>
      <c r="BG106" s="179">
        <f t="shared" si="6"/>
        <v>0</v>
      </c>
      <c r="BH106" s="179">
        <f t="shared" si="7"/>
        <v>0</v>
      </c>
      <c r="BI106" s="179">
        <f t="shared" si="8"/>
        <v>0</v>
      </c>
      <c r="BJ106" s="15" t="s">
        <v>79</v>
      </c>
      <c r="BK106" s="179">
        <f t="shared" si="9"/>
        <v>0</v>
      </c>
      <c r="BL106" s="15" t="s">
        <v>136</v>
      </c>
      <c r="BM106" s="178" t="s">
        <v>198</v>
      </c>
    </row>
    <row r="107" spans="1:65" s="2" customFormat="1" ht="16.5" customHeight="1">
      <c r="A107" s="32"/>
      <c r="B107" s="33"/>
      <c r="C107" s="167" t="s">
        <v>7</v>
      </c>
      <c r="D107" s="167" t="s">
        <v>111</v>
      </c>
      <c r="E107" s="168" t="s">
        <v>199</v>
      </c>
      <c r="F107" s="169" t="s">
        <v>200</v>
      </c>
      <c r="G107" s="170" t="s">
        <v>185</v>
      </c>
      <c r="H107" s="171">
        <v>50</v>
      </c>
      <c r="I107" s="172"/>
      <c r="J107" s="173">
        <f t="shared" si="0"/>
        <v>0</v>
      </c>
      <c r="K107" s="169" t="s">
        <v>115</v>
      </c>
      <c r="L107" s="37"/>
      <c r="M107" s="174" t="s">
        <v>21</v>
      </c>
      <c r="N107" s="175" t="s">
        <v>42</v>
      </c>
      <c r="O107" s="62"/>
      <c r="P107" s="176">
        <f t="shared" si="1"/>
        <v>0</v>
      </c>
      <c r="Q107" s="176">
        <v>0</v>
      </c>
      <c r="R107" s="176">
        <f t="shared" si="2"/>
        <v>0</v>
      </c>
      <c r="S107" s="176">
        <v>0</v>
      </c>
      <c r="T107" s="177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78" t="s">
        <v>136</v>
      </c>
      <c r="AT107" s="178" t="s">
        <v>111</v>
      </c>
      <c r="AU107" s="178" t="s">
        <v>79</v>
      </c>
      <c r="AY107" s="15" t="s">
        <v>108</v>
      </c>
      <c r="BE107" s="179">
        <f t="shared" si="4"/>
        <v>0</v>
      </c>
      <c r="BF107" s="179">
        <f t="shared" si="5"/>
        <v>0</v>
      </c>
      <c r="BG107" s="179">
        <f t="shared" si="6"/>
        <v>0</v>
      </c>
      <c r="BH107" s="179">
        <f t="shared" si="7"/>
        <v>0</v>
      </c>
      <c r="BI107" s="179">
        <f t="shared" si="8"/>
        <v>0</v>
      </c>
      <c r="BJ107" s="15" t="s">
        <v>79</v>
      </c>
      <c r="BK107" s="179">
        <f t="shared" si="9"/>
        <v>0</v>
      </c>
      <c r="BL107" s="15" t="s">
        <v>136</v>
      </c>
      <c r="BM107" s="178" t="s">
        <v>201</v>
      </c>
    </row>
    <row r="108" spans="1:65" s="2" customFormat="1" ht="16.5" customHeight="1">
      <c r="A108" s="32"/>
      <c r="B108" s="33"/>
      <c r="C108" s="180" t="s">
        <v>202</v>
      </c>
      <c r="D108" s="180" t="s">
        <v>118</v>
      </c>
      <c r="E108" s="181" t="s">
        <v>203</v>
      </c>
      <c r="F108" s="182" t="s">
        <v>204</v>
      </c>
      <c r="G108" s="183" t="s">
        <v>121</v>
      </c>
      <c r="H108" s="184">
        <v>2</v>
      </c>
      <c r="I108" s="185"/>
      <c r="J108" s="186">
        <f t="shared" si="0"/>
        <v>0</v>
      </c>
      <c r="K108" s="182" t="s">
        <v>115</v>
      </c>
      <c r="L108" s="187"/>
      <c r="M108" s="188" t="s">
        <v>21</v>
      </c>
      <c r="N108" s="189" t="s">
        <v>42</v>
      </c>
      <c r="O108" s="62"/>
      <c r="P108" s="176">
        <f t="shared" si="1"/>
        <v>0</v>
      </c>
      <c r="Q108" s="176">
        <v>0</v>
      </c>
      <c r="R108" s="176">
        <f t="shared" si="2"/>
        <v>0</v>
      </c>
      <c r="S108" s="176">
        <v>0</v>
      </c>
      <c r="T108" s="177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78" t="s">
        <v>145</v>
      </c>
      <c r="AT108" s="178" t="s">
        <v>118</v>
      </c>
      <c r="AU108" s="178" t="s">
        <v>79</v>
      </c>
      <c r="AY108" s="15" t="s">
        <v>108</v>
      </c>
      <c r="BE108" s="179">
        <f t="shared" si="4"/>
        <v>0</v>
      </c>
      <c r="BF108" s="179">
        <f t="shared" si="5"/>
        <v>0</v>
      </c>
      <c r="BG108" s="179">
        <f t="shared" si="6"/>
        <v>0</v>
      </c>
      <c r="BH108" s="179">
        <f t="shared" si="7"/>
        <v>0</v>
      </c>
      <c r="BI108" s="179">
        <f t="shared" si="8"/>
        <v>0</v>
      </c>
      <c r="BJ108" s="15" t="s">
        <v>79</v>
      </c>
      <c r="BK108" s="179">
        <f t="shared" si="9"/>
        <v>0</v>
      </c>
      <c r="BL108" s="15" t="s">
        <v>145</v>
      </c>
      <c r="BM108" s="178" t="s">
        <v>205</v>
      </c>
    </row>
    <row r="109" spans="1:65" s="2" customFormat="1" ht="16.5" customHeight="1">
      <c r="A109" s="32"/>
      <c r="B109" s="33"/>
      <c r="C109" s="167" t="s">
        <v>206</v>
      </c>
      <c r="D109" s="167" t="s">
        <v>111</v>
      </c>
      <c r="E109" s="168" t="s">
        <v>207</v>
      </c>
      <c r="F109" s="169" t="s">
        <v>208</v>
      </c>
      <c r="G109" s="170" t="s">
        <v>121</v>
      </c>
      <c r="H109" s="171">
        <v>2</v>
      </c>
      <c r="I109" s="172"/>
      <c r="J109" s="173">
        <f t="shared" si="0"/>
        <v>0</v>
      </c>
      <c r="K109" s="169" t="s">
        <v>115</v>
      </c>
      <c r="L109" s="37"/>
      <c r="M109" s="174" t="s">
        <v>21</v>
      </c>
      <c r="N109" s="175" t="s">
        <v>42</v>
      </c>
      <c r="O109" s="62"/>
      <c r="P109" s="176">
        <f t="shared" si="1"/>
        <v>0</v>
      </c>
      <c r="Q109" s="176">
        <v>0</v>
      </c>
      <c r="R109" s="176">
        <f t="shared" si="2"/>
        <v>0</v>
      </c>
      <c r="S109" s="176">
        <v>0</v>
      </c>
      <c r="T109" s="177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78" t="s">
        <v>136</v>
      </c>
      <c r="AT109" s="178" t="s">
        <v>111</v>
      </c>
      <c r="AU109" s="178" t="s">
        <v>79</v>
      </c>
      <c r="AY109" s="15" t="s">
        <v>108</v>
      </c>
      <c r="BE109" s="179">
        <f t="shared" si="4"/>
        <v>0</v>
      </c>
      <c r="BF109" s="179">
        <f t="shared" si="5"/>
        <v>0</v>
      </c>
      <c r="BG109" s="179">
        <f t="shared" si="6"/>
        <v>0</v>
      </c>
      <c r="BH109" s="179">
        <f t="shared" si="7"/>
        <v>0</v>
      </c>
      <c r="BI109" s="179">
        <f t="shared" si="8"/>
        <v>0</v>
      </c>
      <c r="BJ109" s="15" t="s">
        <v>79</v>
      </c>
      <c r="BK109" s="179">
        <f t="shared" si="9"/>
        <v>0</v>
      </c>
      <c r="BL109" s="15" t="s">
        <v>136</v>
      </c>
      <c r="BM109" s="178" t="s">
        <v>209</v>
      </c>
    </row>
    <row r="110" spans="1:65" s="2" customFormat="1" ht="16.5" customHeight="1">
      <c r="A110" s="32"/>
      <c r="B110" s="33"/>
      <c r="C110" s="180" t="s">
        <v>210</v>
      </c>
      <c r="D110" s="180" t="s">
        <v>118</v>
      </c>
      <c r="E110" s="181" t="s">
        <v>211</v>
      </c>
      <c r="F110" s="182" t="s">
        <v>212</v>
      </c>
      <c r="G110" s="183" t="s">
        <v>121</v>
      </c>
      <c r="H110" s="184">
        <v>4</v>
      </c>
      <c r="I110" s="185"/>
      <c r="J110" s="186">
        <f t="shared" si="0"/>
        <v>0</v>
      </c>
      <c r="K110" s="182" t="s">
        <v>115</v>
      </c>
      <c r="L110" s="187"/>
      <c r="M110" s="188" t="s">
        <v>21</v>
      </c>
      <c r="N110" s="189" t="s">
        <v>42</v>
      </c>
      <c r="O110" s="62"/>
      <c r="P110" s="176">
        <f t="shared" si="1"/>
        <v>0</v>
      </c>
      <c r="Q110" s="176">
        <v>0</v>
      </c>
      <c r="R110" s="176">
        <f t="shared" si="2"/>
        <v>0</v>
      </c>
      <c r="S110" s="176">
        <v>0</v>
      </c>
      <c r="T110" s="177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78" t="s">
        <v>145</v>
      </c>
      <c r="AT110" s="178" t="s">
        <v>118</v>
      </c>
      <c r="AU110" s="178" t="s">
        <v>79</v>
      </c>
      <c r="AY110" s="15" t="s">
        <v>108</v>
      </c>
      <c r="BE110" s="179">
        <f t="shared" si="4"/>
        <v>0</v>
      </c>
      <c r="BF110" s="179">
        <f t="shared" si="5"/>
        <v>0</v>
      </c>
      <c r="BG110" s="179">
        <f t="shared" si="6"/>
        <v>0</v>
      </c>
      <c r="BH110" s="179">
        <f t="shared" si="7"/>
        <v>0</v>
      </c>
      <c r="BI110" s="179">
        <f t="shared" si="8"/>
        <v>0</v>
      </c>
      <c r="BJ110" s="15" t="s">
        <v>79</v>
      </c>
      <c r="BK110" s="179">
        <f t="shared" si="9"/>
        <v>0</v>
      </c>
      <c r="BL110" s="15" t="s">
        <v>145</v>
      </c>
      <c r="BM110" s="178" t="s">
        <v>213</v>
      </c>
    </row>
    <row r="111" spans="1:65" s="2" customFormat="1" ht="16.5" customHeight="1">
      <c r="A111" s="32"/>
      <c r="B111" s="33"/>
      <c r="C111" s="167" t="s">
        <v>214</v>
      </c>
      <c r="D111" s="167" t="s">
        <v>111</v>
      </c>
      <c r="E111" s="168" t="s">
        <v>215</v>
      </c>
      <c r="F111" s="169" t="s">
        <v>216</v>
      </c>
      <c r="G111" s="170" t="s">
        <v>121</v>
      </c>
      <c r="H111" s="171">
        <v>232</v>
      </c>
      <c r="I111" s="172"/>
      <c r="J111" s="173">
        <f t="shared" si="0"/>
        <v>0</v>
      </c>
      <c r="K111" s="169" t="s">
        <v>115</v>
      </c>
      <c r="L111" s="37"/>
      <c r="M111" s="174" t="s">
        <v>21</v>
      </c>
      <c r="N111" s="175" t="s">
        <v>42</v>
      </c>
      <c r="O111" s="62"/>
      <c r="P111" s="176">
        <f t="shared" si="1"/>
        <v>0</v>
      </c>
      <c r="Q111" s="176">
        <v>0</v>
      </c>
      <c r="R111" s="176">
        <f t="shared" si="2"/>
        <v>0</v>
      </c>
      <c r="S111" s="176">
        <v>0</v>
      </c>
      <c r="T111" s="177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78" t="s">
        <v>136</v>
      </c>
      <c r="AT111" s="178" t="s">
        <v>111</v>
      </c>
      <c r="AU111" s="178" t="s">
        <v>79</v>
      </c>
      <c r="AY111" s="15" t="s">
        <v>108</v>
      </c>
      <c r="BE111" s="179">
        <f t="shared" si="4"/>
        <v>0</v>
      </c>
      <c r="BF111" s="179">
        <f t="shared" si="5"/>
        <v>0</v>
      </c>
      <c r="BG111" s="179">
        <f t="shared" si="6"/>
        <v>0</v>
      </c>
      <c r="BH111" s="179">
        <f t="shared" si="7"/>
        <v>0</v>
      </c>
      <c r="BI111" s="179">
        <f t="shared" si="8"/>
        <v>0</v>
      </c>
      <c r="BJ111" s="15" t="s">
        <v>79</v>
      </c>
      <c r="BK111" s="179">
        <f t="shared" si="9"/>
        <v>0</v>
      </c>
      <c r="BL111" s="15" t="s">
        <v>136</v>
      </c>
      <c r="BM111" s="178" t="s">
        <v>217</v>
      </c>
    </row>
    <row r="112" spans="1:65" s="2" customFormat="1" ht="16.5" customHeight="1">
      <c r="A112" s="32"/>
      <c r="B112" s="33"/>
      <c r="C112" s="180" t="s">
        <v>218</v>
      </c>
      <c r="D112" s="180" t="s">
        <v>118</v>
      </c>
      <c r="E112" s="181" t="s">
        <v>219</v>
      </c>
      <c r="F112" s="182" t="s">
        <v>220</v>
      </c>
      <c r="G112" s="183" t="s">
        <v>121</v>
      </c>
      <c r="H112" s="184">
        <v>2</v>
      </c>
      <c r="I112" s="185"/>
      <c r="J112" s="186">
        <f t="shared" si="0"/>
        <v>0</v>
      </c>
      <c r="K112" s="182" t="s">
        <v>115</v>
      </c>
      <c r="L112" s="187"/>
      <c r="M112" s="188" t="s">
        <v>21</v>
      </c>
      <c r="N112" s="189" t="s">
        <v>42</v>
      </c>
      <c r="O112" s="62"/>
      <c r="P112" s="176">
        <f t="shared" si="1"/>
        <v>0</v>
      </c>
      <c r="Q112" s="176">
        <v>0</v>
      </c>
      <c r="R112" s="176">
        <f t="shared" si="2"/>
        <v>0</v>
      </c>
      <c r="S112" s="176">
        <v>0</v>
      </c>
      <c r="T112" s="177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78" t="s">
        <v>145</v>
      </c>
      <c r="AT112" s="178" t="s">
        <v>118</v>
      </c>
      <c r="AU112" s="178" t="s">
        <v>79</v>
      </c>
      <c r="AY112" s="15" t="s">
        <v>108</v>
      </c>
      <c r="BE112" s="179">
        <f t="shared" si="4"/>
        <v>0</v>
      </c>
      <c r="BF112" s="179">
        <f t="shared" si="5"/>
        <v>0</v>
      </c>
      <c r="BG112" s="179">
        <f t="shared" si="6"/>
        <v>0</v>
      </c>
      <c r="BH112" s="179">
        <f t="shared" si="7"/>
        <v>0</v>
      </c>
      <c r="BI112" s="179">
        <f t="shared" si="8"/>
        <v>0</v>
      </c>
      <c r="BJ112" s="15" t="s">
        <v>79</v>
      </c>
      <c r="BK112" s="179">
        <f t="shared" si="9"/>
        <v>0</v>
      </c>
      <c r="BL112" s="15" t="s">
        <v>145</v>
      </c>
      <c r="BM112" s="178" t="s">
        <v>221</v>
      </c>
    </row>
    <row r="113" spans="1:65" s="2" customFormat="1" ht="16.5" customHeight="1">
      <c r="A113" s="32"/>
      <c r="B113" s="33"/>
      <c r="C113" s="167" t="s">
        <v>222</v>
      </c>
      <c r="D113" s="167" t="s">
        <v>111</v>
      </c>
      <c r="E113" s="168" t="s">
        <v>223</v>
      </c>
      <c r="F113" s="169" t="s">
        <v>224</v>
      </c>
      <c r="G113" s="170" t="s">
        <v>121</v>
      </c>
      <c r="H113" s="171">
        <v>2</v>
      </c>
      <c r="I113" s="172"/>
      <c r="J113" s="173">
        <f t="shared" si="0"/>
        <v>0</v>
      </c>
      <c r="K113" s="169" t="s">
        <v>115</v>
      </c>
      <c r="L113" s="37"/>
      <c r="M113" s="174" t="s">
        <v>21</v>
      </c>
      <c r="N113" s="175" t="s">
        <v>42</v>
      </c>
      <c r="O113" s="62"/>
      <c r="P113" s="176">
        <f t="shared" si="1"/>
        <v>0</v>
      </c>
      <c r="Q113" s="176">
        <v>0</v>
      </c>
      <c r="R113" s="176">
        <f t="shared" si="2"/>
        <v>0</v>
      </c>
      <c r="S113" s="176">
        <v>0</v>
      </c>
      <c r="T113" s="177">
        <f t="shared" si="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78" t="s">
        <v>136</v>
      </c>
      <c r="AT113" s="178" t="s">
        <v>111</v>
      </c>
      <c r="AU113" s="178" t="s">
        <v>79</v>
      </c>
      <c r="AY113" s="15" t="s">
        <v>108</v>
      </c>
      <c r="BE113" s="179">
        <f t="shared" si="4"/>
        <v>0</v>
      </c>
      <c r="BF113" s="179">
        <f t="shared" si="5"/>
        <v>0</v>
      </c>
      <c r="BG113" s="179">
        <f t="shared" si="6"/>
        <v>0</v>
      </c>
      <c r="BH113" s="179">
        <f t="shared" si="7"/>
        <v>0</v>
      </c>
      <c r="BI113" s="179">
        <f t="shared" si="8"/>
        <v>0</v>
      </c>
      <c r="BJ113" s="15" t="s">
        <v>79</v>
      </c>
      <c r="BK113" s="179">
        <f t="shared" si="9"/>
        <v>0</v>
      </c>
      <c r="BL113" s="15" t="s">
        <v>136</v>
      </c>
      <c r="BM113" s="178" t="s">
        <v>225</v>
      </c>
    </row>
    <row r="114" spans="1:65" s="2" customFormat="1" ht="16.5" customHeight="1">
      <c r="A114" s="32"/>
      <c r="B114" s="33"/>
      <c r="C114" s="180" t="s">
        <v>226</v>
      </c>
      <c r="D114" s="180" t="s">
        <v>118</v>
      </c>
      <c r="E114" s="181" t="s">
        <v>227</v>
      </c>
      <c r="F114" s="182" t="s">
        <v>228</v>
      </c>
      <c r="G114" s="183" t="s">
        <v>121</v>
      </c>
      <c r="H114" s="184">
        <v>34</v>
      </c>
      <c r="I114" s="185"/>
      <c r="J114" s="186">
        <f t="shared" si="0"/>
        <v>0</v>
      </c>
      <c r="K114" s="182" t="s">
        <v>115</v>
      </c>
      <c r="L114" s="187"/>
      <c r="M114" s="188" t="s">
        <v>21</v>
      </c>
      <c r="N114" s="189" t="s">
        <v>42</v>
      </c>
      <c r="O114" s="62"/>
      <c r="P114" s="176">
        <f t="shared" si="1"/>
        <v>0</v>
      </c>
      <c r="Q114" s="176">
        <v>0</v>
      </c>
      <c r="R114" s="176">
        <f t="shared" si="2"/>
        <v>0</v>
      </c>
      <c r="S114" s="176">
        <v>0</v>
      </c>
      <c r="T114" s="177">
        <f t="shared" si="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78" t="s">
        <v>145</v>
      </c>
      <c r="AT114" s="178" t="s">
        <v>118</v>
      </c>
      <c r="AU114" s="178" t="s">
        <v>79</v>
      </c>
      <c r="AY114" s="15" t="s">
        <v>108</v>
      </c>
      <c r="BE114" s="179">
        <f t="shared" si="4"/>
        <v>0</v>
      </c>
      <c r="BF114" s="179">
        <f t="shared" si="5"/>
        <v>0</v>
      </c>
      <c r="BG114" s="179">
        <f t="shared" si="6"/>
        <v>0</v>
      </c>
      <c r="BH114" s="179">
        <f t="shared" si="7"/>
        <v>0</v>
      </c>
      <c r="BI114" s="179">
        <f t="shared" si="8"/>
        <v>0</v>
      </c>
      <c r="BJ114" s="15" t="s">
        <v>79</v>
      </c>
      <c r="BK114" s="179">
        <f t="shared" si="9"/>
        <v>0</v>
      </c>
      <c r="BL114" s="15" t="s">
        <v>145</v>
      </c>
      <c r="BM114" s="178" t="s">
        <v>229</v>
      </c>
    </row>
    <row r="115" spans="1:65" s="2" customFormat="1" ht="16.5" customHeight="1">
      <c r="A115" s="32"/>
      <c r="B115" s="33"/>
      <c r="C115" s="167" t="s">
        <v>230</v>
      </c>
      <c r="D115" s="167" t="s">
        <v>111</v>
      </c>
      <c r="E115" s="168" t="s">
        <v>231</v>
      </c>
      <c r="F115" s="169" t="s">
        <v>232</v>
      </c>
      <c r="G115" s="170" t="s">
        <v>121</v>
      </c>
      <c r="H115" s="171">
        <v>34</v>
      </c>
      <c r="I115" s="172"/>
      <c r="J115" s="173">
        <f t="shared" si="0"/>
        <v>0</v>
      </c>
      <c r="K115" s="169" t="s">
        <v>115</v>
      </c>
      <c r="L115" s="37"/>
      <c r="M115" s="174" t="s">
        <v>21</v>
      </c>
      <c r="N115" s="175" t="s">
        <v>42</v>
      </c>
      <c r="O115" s="62"/>
      <c r="P115" s="176">
        <f t="shared" si="1"/>
        <v>0</v>
      </c>
      <c r="Q115" s="176">
        <v>0</v>
      </c>
      <c r="R115" s="176">
        <f t="shared" si="2"/>
        <v>0</v>
      </c>
      <c r="S115" s="176">
        <v>0</v>
      </c>
      <c r="T115" s="177">
        <f t="shared" si="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78" t="s">
        <v>136</v>
      </c>
      <c r="AT115" s="178" t="s">
        <v>111</v>
      </c>
      <c r="AU115" s="178" t="s">
        <v>79</v>
      </c>
      <c r="AY115" s="15" t="s">
        <v>108</v>
      </c>
      <c r="BE115" s="179">
        <f t="shared" si="4"/>
        <v>0</v>
      </c>
      <c r="BF115" s="179">
        <f t="shared" si="5"/>
        <v>0</v>
      </c>
      <c r="BG115" s="179">
        <f t="shared" si="6"/>
        <v>0</v>
      </c>
      <c r="BH115" s="179">
        <f t="shared" si="7"/>
        <v>0</v>
      </c>
      <c r="BI115" s="179">
        <f t="shared" si="8"/>
        <v>0</v>
      </c>
      <c r="BJ115" s="15" t="s">
        <v>79</v>
      </c>
      <c r="BK115" s="179">
        <f t="shared" si="9"/>
        <v>0</v>
      </c>
      <c r="BL115" s="15" t="s">
        <v>136</v>
      </c>
      <c r="BM115" s="178" t="s">
        <v>233</v>
      </c>
    </row>
    <row r="116" spans="1:65" s="2" customFormat="1" ht="16.5" customHeight="1">
      <c r="A116" s="32"/>
      <c r="B116" s="33"/>
      <c r="C116" s="167" t="s">
        <v>234</v>
      </c>
      <c r="D116" s="167" t="s">
        <v>111</v>
      </c>
      <c r="E116" s="168" t="s">
        <v>235</v>
      </c>
      <c r="F116" s="169" t="s">
        <v>236</v>
      </c>
      <c r="G116" s="170" t="s">
        <v>114</v>
      </c>
      <c r="H116" s="171">
        <v>450</v>
      </c>
      <c r="I116" s="172"/>
      <c r="J116" s="173">
        <f t="shared" si="0"/>
        <v>0</v>
      </c>
      <c r="K116" s="169" t="s">
        <v>115</v>
      </c>
      <c r="L116" s="37"/>
      <c r="M116" s="174" t="s">
        <v>21</v>
      </c>
      <c r="N116" s="175" t="s">
        <v>42</v>
      </c>
      <c r="O116" s="62"/>
      <c r="P116" s="176">
        <f t="shared" si="1"/>
        <v>0</v>
      </c>
      <c r="Q116" s="176">
        <v>0</v>
      </c>
      <c r="R116" s="176">
        <f t="shared" si="2"/>
        <v>0</v>
      </c>
      <c r="S116" s="176">
        <v>0</v>
      </c>
      <c r="T116" s="177">
        <f t="shared" si="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78" t="s">
        <v>136</v>
      </c>
      <c r="AT116" s="178" t="s">
        <v>111</v>
      </c>
      <c r="AU116" s="178" t="s">
        <v>79</v>
      </c>
      <c r="AY116" s="15" t="s">
        <v>108</v>
      </c>
      <c r="BE116" s="179">
        <f t="shared" si="4"/>
        <v>0</v>
      </c>
      <c r="BF116" s="179">
        <f t="shared" si="5"/>
        <v>0</v>
      </c>
      <c r="BG116" s="179">
        <f t="shared" si="6"/>
        <v>0</v>
      </c>
      <c r="BH116" s="179">
        <f t="shared" si="7"/>
        <v>0</v>
      </c>
      <c r="BI116" s="179">
        <f t="shared" si="8"/>
        <v>0</v>
      </c>
      <c r="BJ116" s="15" t="s">
        <v>79</v>
      </c>
      <c r="BK116" s="179">
        <f t="shared" si="9"/>
        <v>0</v>
      </c>
      <c r="BL116" s="15" t="s">
        <v>136</v>
      </c>
      <c r="BM116" s="178" t="s">
        <v>237</v>
      </c>
    </row>
    <row r="117" spans="1:65" s="2" customFormat="1" ht="16.5" customHeight="1">
      <c r="A117" s="32"/>
      <c r="B117" s="33"/>
      <c r="C117" s="167" t="s">
        <v>238</v>
      </c>
      <c r="D117" s="167" t="s">
        <v>111</v>
      </c>
      <c r="E117" s="168" t="s">
        <v>239</v>
      </c>
      <c r="F117" s="169" t="s">
        <v>240</v>
      </c>
      <c r="G117" s="170" t="s">
        <v>121</v>
      </c>
      <c r="H117" s="171">
        <v>4</v>
      </c>
      <c r="I117" s="172"/>
      <c r="J117" s="173">
        <f t="shared" si="0"/>
        <v>0</v>
      </c>
      <c r="K117" s="169" t="s">
        <v>115</v>
      </c>
      <c r="L117" s="37"/>
      <c r="M117" s="174" t="s">
        <v>21</v>
      </c>
      <c r="N117" s="175" t="s">
        <v>42</v>
      </c>
      <c r="O117" s="62"/>
      <c r="P117" s="176">
        <f t="shared" si="1"/>
        <v>0</v>
      </c>
      <c r="Q117" s="176">
        <v>0</v>
      </c>
      <c r="R117" s="176">
        <f t="shared" si="2"/>
        <v>0</v>
      </c>
      <c r="S117" s="176">
        <v>0</v>
      </c>
      <c r="T117" s="177">
        <f t="shared" si="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78" t="s">
        <v>136</v>
      </c>
      <c r="AT117" s="178" t="s">
        <v>111</v>
      </c>
      <c r="AU117" s="178" t="s">
        <v>79</v>
      </c>
      <c r="AY117" s="15" t="s">
        <v>108</v>
      </c>
      <c r="BE117" s="179">
        <f t="shared" si="4"/>
        <v>0</v>
      </c>
      <c r="BF117" s="179">
        <f t="shared" si="5"/>
        <v>0</v>
      </c>
      <c r="BG117" s="179">
        <f t="shared" si="6"/>
        <v>0</v>
      </c>
      <c r="BH117" s="179">
        <f t="shared" si="7"/>
        <v>0</v>
      </c>
      <c r="BI117" s="179">
        <f t="shared" si="8"/>
        <v>0</v>
      </c>
      <c r="BJ117" s="15" t="s">
        <v>79</v>
      </c>
      <c r="BK117" s="179">
        <f t="shared" si="9"/>
        <v>0</v>
      </c>
      <c r="BL117" s="15" t="s">
        <v>136</v>
      </c>
      <c r="BM117" s="178" t="s">
        <v>241</v>
      </c>
    </row>
    <row r="118" spans="1:65" s="2" customFormat="1" ht="16.5" customHeight="1">
      <c r="A118" s="32"/>
      <c r="B118" s="33"/>
      <c r="C118" s="167" t="s">
        <v>242</v>
      </c>
      <c r="D118" s="167" t="s">
        <v>111</v>
      </c>
      <c r="E118" s="168" t="s">
        <v>243</v>
      </c>
      <c r="F118" s="169" t="s">
        <v>244</v>
      </c>
      <c r="G118" s="170" t="s">
        <v>121</v>
      </c>
      <c r="H118" s="171">
        <v>4</v>
      </c>
      <c r="I118" s="172"/>
      <c r="J118" s="173">
        <f t="shared" si="0"/>
        <v>0</v>
      </c>
      <c r="K118" s="169" t="s">
        <v>115</v>
      </c>
      <c r="L118" s="37"/>
      <c r="M118" s="174" t="s">
        <v>21</v>
      </c>
      <c r="N118" s="175" t="s">
        <v>42</v>
      </c>
      <c r="O118" s="62"/>
      <c r="P118" s="176">
        <f t="shared" si="1"/>
        <v>0</v>
      </c>
      <c r="Q118" s="176">
        <v>0</v>
      </c>
      <c r="R118" s="176">
        <f t="shared" si="2"/>
        <v>0</v>
      </c>
      <c r="S118" s="176">
        <v>0</v>
      </c>
      <c r="T118" s="177">
        <f t="shared" si="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78" t="s">
        <v>136</v>
      </c>
      <c r="AT118" s="178" t="s">
        <v>111</v>
      </c>
      <c r="AU118" s="178" t="s">
        <v>79</v>
      </c>
      <c r="AY118" s="15" t="s">
        <v>108</v>
      </c>
      <c r="BE118" s="179">
        <f t="shared" si="4"/>
        <v>0</v>
      </c>
      <c r="BF118" s="179">
        <f t="shared" si="5"/>
        <v>0</v>
      </c>
      <c r="BG118" s="179">
        <f t="shared" si="6"/>
        <v>0</v>
      </c>
      <c r="BH118" s="179">
        <f t="shared" si="7"/>
        <v>0</v>
      </c>
      <c r="BI118" s="179">
        <f t="shared" si="8"/>
        <v>0</v>
      </c>
      <c r="BJ118" s="15" t="s">
        <v>79</v>
      </c>
      <c r="BK118" s="179">
        <f t="shared" si="9"/>
        <v>0</v>
      </c>
      <c r="BL118" s="15" t="s">
        <v>136</v>
      </c>
      <c r="BM118" s="178" t="s">
        <v>245</v>
      </c>
    </row>
    <row r="119" spans="1:65" s="2" customFormat="1" ht="16.5" customHeight="1">
      <c r="A119" s="32"/>
      <c r="B119" s="33"/>
      <c r="C119" s="180" t="s">
        <v>246</v>
      </c>
      <c r="D119" s="180" t="s">
        <v>118</v>
      </c>
      <c r="E119" s="181" t="s">
        <v>247</v>
      </c>
      <c r="F119" s="182" t="s">
        <v>248</v>
      </c>
      <c r="G119" s="183" t="s">
        <v>121</v>
      </c>
      <c r="H119" s="184">
        <v>2</v>
      </c>
      <c r="I119" s="185"/>
      <c r="J119" s="186">
        <f t="shared" si="0"/>
        <v>0</v>
      </c>
      <c r="K119" s="182" t="s">
        <v>115</v>
      </c>
      <c r="L119" s="187"/>
      <c r="M119" s="188" t="s">
        <v>21</v>
      </c>
      <c r="N119" s="189" t="s">
        <v>42</v>
      </c>
      <c r="O119" s="62"/>
      <c r="P119" s="176">
        <f t="shared" si="1"/>
        <v>0</v>
      </c>
      <c r="Q119" s="176">
        <v>0</v>
      </c>
      <c r="R119" s="176">
        <f t="shared" si="2"/>
        <v>0</v>
      </c>
      <c r="S119" s="176">
        <v>0</v>
      </c>
      <c r="T119" s="177">
        <f t="shared" si="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78" t="s">
        <v>145</v>
      </c>
      <c r="AT119" s="178" t="s">
        <v>118</v>
      </c>
      <c r="AU119" s="178" t="s">
        <v>79</v>
      </c>
      <c r="AY119" s="15" t="s">
        <v>108</v>
      </c>
      <c r="BE119" s="179">
        <f t="shared" si="4"/>
        <v>0</v>
      </c>
      <c r="BF119" s="179">
        <f t="shared" si="5"/>
        <v>0</v>
      </c>
      <c r="BG119" s="179">
        <f t="shared" si="6"/>
        <v>0</v>
      </c>
      <c r="BH119" s="179">
        <f t="shared" si="7"/>
        <v>0</v>
      </c>
      <c r="BI119" s="179">
        <f t="shared" si="8"/>
        <v>0</v>
      </c>
      <c r="BJ119" s="15" t="s">
        <v>79</v>
      </c>
      <c r="BK119" s="179">
        <f t="shared" si="9"/>
        <v>0</v>
      </c>
      <c r="BL119" s="15" t="s">
        <v>145</v>
      </c>
      <c r="BM119" s="178" t="s">
        <v>249</v>
      </c>
    </row>
    <row r="120" spans="1:65" s="2" customFormat="1" ht="16.5" customHeight="1">
      <c r="A120" s="32"/>
      <c r="B120" s="33"/>
      <c r="C120" s="167" t="s">
        <v>250</v>
      </c>
      <c r="D120" s="167" t="s">
        <v>111</v>
      </c>
      <c r="E120" s="168" t="s">
        <v>251</v>
      </c>
      <c r="F120" s="169" t="s">
        <v>252</v>
      </c>
      <c r="G120" s="170" t="s">
        <v>121</v>
      </c>
      <c r="H120" s="171">
        <v>8</v>
      </c>
      <c r="I120" s="172"/>
      <c r="J120" s="173">
        <f t="shared" si="0"/>
        <v>0</v>
      </c>
      <c r="K120" s="169" t="s">
        <v>115</v>
      </c>
      <c r="L120" s="37"/>
      <c r="M120" s="174" t="s">
        <v>21</v>
      </c>
      <c r="N120" s="175" t="s">
        <v>42</v>
      </c>
      <c r="O120" s="62"/>
      <c r="P120" s="176">
        <f t="shared" si="1"/>
        <v>0</v>
      </c>
      <c r="Q120" s="176">
        <v>0</v>
      </c>
      <c r="R120" s="176">
        <f t="shared" si="2"/>
        <v>0</v>
      </c>
      <c r="S120" s="176">
        <v>0</v>
      </c>
      <c r="T120" s="177">
        <f t="shared" si="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78" t="s">
        <v>136</v>
      </c>
      <c r="AT120" s="178" t="s">
        <v>111</v>
      </c>
      <c r="AU120" s="178" t="s">
        <v>79</v>
      </c>
      <c r="AY120" s="15" t="s">
        <v>108</v>
      </c>
      <c r="BE120" s="179">
        <f t="shared" si="4"/>
        <v>0</v>
      </c>
      <c r="BF120" s="179">
        <f t="shared" si="5"/>
        <v>0</v>
      </c>
      <c r="BG120" s="179">
        <f t="shared" si="6"/>
        <v>0</v>
      </c>
      <c r="BH120" s="179">
        <f t="shared" si="7"/>
        <v>0</v>
      </c>
      <c r="BI120" s="179">
        <f t="shared" si="8"/>
        <v>0</v>
      </c>
      <c r="BJ120" s="15" t="s">
        <v>79</v>
      </c>
      <c r="BK120" s="179">
        <f t="shared" si="9"/>
        <v>0</v>
      </c>
      <c r="BL120" s="15" t="s">
        <v>136</v>
      </c>
      <c r="BM120" s="178" t="s">
        <v>253</v>
      </c>
    </row>
    <row r="121" spans="1:65" s="2" customFormat="1" ht="21.75" customHeight="1">
      <c r="A121" s="32"/>
      <c r="B121" s="33"/>
      <c r="C121" s="167" t="s">
        <v>254</v>
      </c>
      <c r="D121" s="167" t="s">
        <v>111</v>
      </c>
      <c r="E121" s="168" t="s">
        <v>255</v>
      </c>
      <c r="F121" s="169" t="s">
        <v>256</v>
      </c>
      <c r="G121" s="170" t="s">
        <v>121</v>
      </c>
      <c r="H121" s="171">
        <v>2</v>
      </c>
      <c r="I121" s="172"/>
      <c r="J121" s="173">
        <f t="shared" si="0"/>
        <v>0</v>
      </c>
      <c r="K121" s="169" t="s">
        <v>115</v>
      </c>
      <c r="L121" s="37"/>
      <c r="M121" s="174" t="s">
        <v>21</v>
      </c>
      <c r="N121" s="175" t="s">
        <v>42</v>
      </c>
      <c r="O121" s="62"/>
      <c r="P121" s="176">
        <f t="shared" si="1"/>
        <v>0</v>
      </c>
      <c r="Q121" s="176">
        <v>0</v>
      </c>
      <c r="R121" s="176">
        <f t="shared" si="2"/>
        <v>0</v>
      </c>
      <c r="S121" s="176">
        <v>0</v>
      </c>
      <c r="T121" s="177">
        <f t="shared" si="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78" t="s">
        <v>136</v>
      </c>
      <c r="AT121" s="178" t="s">
        <v>111</v>
      </c>
      <c r="AU121" s="178" t="s">
        <v>79</v>
      </c>
      <c r="AY121" s="15" t="s">
        <v>108</v>
      </c>
      <c r="BE121" s="179">
        <f t="shared" si="4"/>
        <v>0</v>
      </c>
      <c r="BF121" s="179">
        <f t="shared" si="5"/>
        <v>0</v>
      </c>
      <c r="BG121" s="179">
        <f t="shared" si="6"/>
        <v>0</v>
      </c>
      <c r="BH121" s="179">
        <f t="shared" si="7"/>
        <v>0</v>
      </c>
      <c r="BI121" s="179">
        <f t="shared" si="8"/>
        <v>0</v>
      </c>
      <c r="BJ121" s="15" t="s">
        <v>79</v>
      </c>
      <c r="BK121" s="179">
        <f t="shared" si="9"/>
        <v>0</v>
      </c>
      <c r="BL121" s="15" t="s">
        <v>136</v>
      </c>
      <c r="BM121" s="178" t="s">
        <v>257</v>
      </c>
    </row>
    <row r="122" spans="1:65" s="2" customFormat="1" ht="16.5" customHeight="1">
      <c r="A122" s="32"/>
      <c r="B122" s="33"/>
      <c r="C122" s="180" t="s">
        <v>258</v>
      </c>
      <c r="D122" s="180" t="s">
        <v>118</v>
      </c>
      <c r="E122" s="181" t="s">
        <v>259</v>
      </c>
      <c r="F122" s="182" t="s">
        <v>260</v>
      </c>
      <c r="G122" s="183" t="s">
        <v>121</v>
      </c>
      <c r="H122" s="184">
        <v>2</v>
      </c>
      <c r="I122" s="185"/>
      <c r="J122" s="186">
        <f t="shared" si="0"/>
        <v>0</v>
      </c>
      <c r="K122" s="182" t="s">
        <v>115</v>
      </c>
      <c r="L122" s="187"/>
      <c r="M122" s="188" t="s">
        <v>21</v>
      </c>
      <c r="N122" s="189" t="s">
        <v>42</v>
      </c>
      <c r="O122" s="62"/>
      <c r="P122" s="176">
        <f t="shared" si="1"/>
        <v>0</v>
      </c>
      <c r="Q122" s="176">
        <v>0</v>
      </c>
      <c r="R122" s="176">
        <f t="shared" si="2"/>
        <v>0</v>
      </c>
      <c r="S122" s="176">
        <v>0</v>
      </c>
      <c r="T122" s="177">
        <f t="shared" si="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78" t="s">
        <v>145</v>
      </c>
      <c r="AT122" s="178" t="s">
        <v>118</v>
      </c>
      <c r="AU122" s="178" t="s">
        <v>79</v>
      </c>
      <c r="AY122" s="15" t="s">
        <v>108</v>
      </c>
      <c r="BE122" s="179">
        <f t="shared" si="4"/>
        <v>0</v>
      </c>
      <c r="BF122" s="179">
        <f t="shared" si="5"/>
        <v>0</v>
      </c>
      <c r="BG122" s="179">
        <f t="shared" si="6"/>
        <v>0</v>
      </c>
      <c r="BH122" s="179">
        <f t="shared" si="7"/>
        <v>0</v>
      </c>
      <c r="BI122" s="179">
        <f t="shared" si="8"/>
        <v>0</v>
      </c>
      <c r="BJ122" s="15" t="s">
        <v>79</v>
      </c>
      <c r="BK122" s="179">
        <f t="shared" si="9"/>
        <v>0</v>
      </c>
      <c r="BL122" s="15" t="s">
        <v>145</v>
      </c>
      <c r="BM122" s="178" t="s">
        <v>261</v>
      </c>
    </row>
    <row r="123" spans="1:65" s="2" customFormat="1" ht="16.5" customHeight="1">
      <c r="A123" s="32"/>
      <c r="B123" s="33"/>
      <c r="C123" s="167" t="s">
        <v>262</v>
      </c>
      <c r="D123" s="167" t="s">
        <v>111</v>
      </c>
      <c r="E123" s="168" t="s">
        <v>263</v>
      </c>
      <c r="F123" s="169" t="s">
        <v>264</v>
      </c>
      <c r="G123" s="170" t="s">
        <v>121</v>
      </c>
      <c r="H123" s="171">
        <v>2</v>
      </c>
      <c r="I123" s="172"/>
      <c r="J123" s="173">
        <f t="shared" ref="J123:J154" si="10">ROUND(I123*H123,2)</f>
        <v>0</v>
      </c>
      <c r="K123" s="169" t="s">
        <v>115</v>
      </c>
      <c r="L123" s="37"/>
      <c r="M123" s="174" t="s">
        <v>21</v>
      </c>
      <c r="N123" s="175" t="s">
        <v>42</v>
      </c>
      <c r="O123" s="62"/>
      <c r="P123" s="176">
        <f t="shared" ref="P123:P154" si="11">O123*H123</f>
        <v>0</v>
      </c>
      <c r="Q123" s="176">
        <v>0</v>
      </c>
      <c r="R123" s="176">
        <f t="shared" ref="R123:R154" si="12">Q123*H123</f>
        <v>0</v>
      </c>
      <c r="S123" s="176">
        <v>0</v>
      </c>
      <c r="T123" s="177">
        <f t="shared" ref="T123:T154" si="13"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78" t="s">
        <v>136</v>
      </c>
      <c r="AT123" s="178" t="s">
        <v>111</v>
      </c>
      <c r="AU123" s="178" t="s">
        <v>79</v>
      </c>
      <c r="AY123" s="15" t="s">
        <v>108</v>
      </c>
      <c r="BE123" s="179">
        <f t="shared" ref="BE123:BE154" si="14">IF(N123="základní",J123,0)</f>
        <v>0</v>
      </c>
      <c r="BF123" s="179">
        <f t="shared" ref="BF123:BF154" si="15">IF(N123="snížená",J123,0)</f>
        <v>0</v>
      </c>
      <c r="BG123" s="179">
        <f t="shared" ref="BG123:BG154" si="16">IF(N123="zákl. přenesená",J123,0)</f>
        <v>0</v>
      </c>
      <c r="BH123" s="179">
        <f t="shared" ref="BH123:BH154" si="17">IF(N123="sníž. přenesená",J123,0)</f>
        <v>0</v>
      </c>
      <c r="BI123" s="179">
        <f t="shared" ref="BI123:BI154" si="18">IF(N123="nulová",J123,0)</f>
        <v>0</v>
      </c>
      <c r="BJ123" s="15" t="s">
        <v>79</v>
      </c>
      <c r="BK123" s="179">
        <f t="shared" ref="BK123:BK154" si="19">ROUND(I123*H123,2)</f>
        <v>0</v>
      </c>
      <c r="BL123" s="15" t="s">
        <v>136</v>
      </c>
      <c r="BM123" s="178" t="s">
        <v>265</v>
      </c>
    </row>
    <row r="124" spans="1:65" s="2" customFormat="1" ht="16.5" customHeight="1">
      <c r="A124" s="32"/>
      <c r="B124" s="33"/>
      <c r="C124" s="180" t="s">
        <v>266</v>
      </c>
      <c r="D124" s="180" t="s">
        <v>118</v>
      </c>
      <c r="E124" s="181" t="s">
        <v>267</v>
      </c>
      <c r="F124" s="182" t="s">
        <v>268</v>
      </c>
      <c r="G124" s="183" t="s">
        <v>121</v>
      </c>
      <c r="H124" s="184">
        <v>2</v>
      </c>
      <c r="I124" s="185"/>
      <c r="J124" s="186">
        <f t="shared" si="10"/>
        <v>0</v>
      </c>
      <c r="K124" s="182" t="s">
        <v>115</v>
      </c>
      <c r="L124" s="187"/>
      <c r="M124" s="188" t="s">
        <v>21</v>
      </c>
      <c r="N124" s="189" t="s">
        <v>42</v>
      </c>
      <c r="O124" s="62"/>
      <c r="P124" s="176">
        <f t="shared" si="11"/>
        <v>0</v>
      </c>
      <c r="Q124" s="176">
        <v>0</v>
      </c>
      <c r="R124" s="176">
        <f t="shared" si="12"/>
        <v>0</v>
      </c>
      <c r="S124" s="176">
        <v>0</v>
      </c>
      <c r="T124" s="177">
        <f t="shared" si="1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78" t="s">
        <v>145</v>
      </c>
      <c r="AT124" s="178" t="s">
        <v>118</v>
      </c>
      <c r="AU124" s="178" t="s">
        <v>79</v>
      </c>
      <c r="AY124" s="15" t="s">
        <v>108</v>
      </c>
      <c r="BE124" s="179">
        <f t="shared" si="14"/>
        <v>0</v>
      </c>
      <c r="BF124" s="179">
        <f t="shared" si="15"/>
        <v>0</v>
      </c>
      <c r="BG124" s="179">
        <f t="shared" si="16"/>
        <v>0</v>
      </c>
      <c r="BH124" s="179">
        <f t="shared" si="17"/>
        <v>0</v>
      </c>
      <c r="BI124" s="179">
        <f t="shared" si="18"/>
        <v>0</v>
      </c>
      <c r="BJ124" s="15" t="s">
        <v>79</v>
      </c>
      <c r="BK124" s="179">
        <f t="shared" si="19"/>
        <v>0</v>
      </c>
      <c r="BL124" s="15" t="s">
        <v>145</v>
      </c>
      <c r="BM124" s="178" t="s">
        <v>269</v>
      </c>
    </row>
    <row r="125" spans="1:65" s="2" customFormat="1" ht="21.75" customHeight="1">
      <c r="A125" s="32"/>
      <c r="B125" s="33"/>
      <c r="C125" s="167" t="s">
        <v>270</v>
      </c>
      <c r="D125" s="167" t="s">
        <v>111</v>
      </c>
      <c r="E125" s="168" t="s">
        <v>271</v>
      </c>
      <c r="F125" s="169" t="s">
        <v>272</v>
      </c>
      <c r="G125" s="170" t="s">
        <v>121</v>
      </c>
      <c r="H125" s="171">
        <v>2</v>
      </c>
      <c r="I125" s="172"/>
      <c r="J125" s="173">
        <f t="shared" si="10"/>
        <v>0</v>
      </c>
      <c r="K125" s="169" t="s">
        <v>115</v>
      </c>
      <c r="L125" s="37"/>
      <c r="M125" s="174" t="s">
        <v>21</v>
      </c>
      <c r="N125" s="175" t="s">
        <v>42</v>
      </c>
      <c r="O125" s="62"/>
      <c r="P125" s="176">
        <f t="shared" si="11"/>
        <v>0</v>
      </c>
      <c r="Q125" s="176">
        <v>0</v>
      </c>
      <c r="R125" s="176">
        <f t="shared" si="12"/>
        <v>0</v>
      </c>
      <c r="S125" s="176">
        <v>0</v>
      </c>
      <c r="T125" s="177">
        <f t="shared" si="1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78" t="s">
        <v>136</v>
      </c>
      <c r="AT125" s="178" t="s">
        <v>111</v>
      </c>
      <c r="AU125" s="178" t="s">
        <v>79</v>
      </c>
      <c r="AY125" s="15" t="s">
        <v>108</v>
      </c>
      <c r="BE125" s="179">
        <f t="shared" si="14"/>
        <v>0</v>
      </c>
      <c r="BF125" s="179">
        <f t="shared" si="15"/>
        <v>0</v>
      </c>
      <c r="BG125" s="179">
        <f t="shared" si="16"/>
        <v>0</v>
      </c>
      <c r="BH125" s="179">
        <f t="shared" si="17"/>
        <v>0</v>
      </c>
      <c r="BI125" s="179">
        <f t="shared" si="18"/>
        <v>0</v>
      </c>
      <c r="BJ125" s="15" t="s">
        <v>79</v>
      </c>
      <c r="BK125" s="179">
        <f t="shared" si="19"/>
        <v>0</v>
      </c>
      <c r="BL125" s="15" t="s">
        <v>136</v>
      </c>
      <c r="BM125" s="178" t="s">
        <v>273</v>
      </c>
    </row>
    <row r="126" spans="1:65" s="2" customFormat="1" ht="16.5" customHeight="1">
      <c r="A126" s="32"/>
      <c r="B126" s="33"/>
      <c r="C126" s="180" t="s">
        <v>274</v>
      </c>
      <c r="D126" s="180" t="s">
        <v>118</v>
      </c>
      <c r="E126" s="181" t="s">
        <v>275</v>
      </c>
      <c r="F126" s="182" t="s">
        <v>276</v>
      </c>
      <c r="G126" s="183" t="s">
        <v>121</v>
      </c>
      <c r="H126" s="184">
        <v>2</v>
      </c>
      <c r="I126" s="185"/>
      <c r="J126" s="186">
        <f t="shared" si="10"/>
        <v>0</v>
      </c>
      <c r="K126" s="182" t="s">
        <v>115</v>
      </c>
      <c r="L126" s="187"/>
      <c r="M126" s="188" t="s">
        <v>21</v>
      </c>
      <c r="N126" s="189" t="s">
        <v>42</v>
      </c>
      <c r="O126" s="62"/>
      <c r="P126" s="176">
        <f t="shared" si="11"/>
        <v>0</v>
      </c>
      <c r="Q126" s="176">
        <v>0</v>
      </c>
      <c r="R126" s="176">
        <f t="shared" si="12"/>
        <v>0</v>
      </c>
      <c r="S126" s="176">
        <v>0</v>
      </c>
      <c r="T126" s="177">
        <f t="shared" si="1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78" t="s">
        <v>145</v>
      </c>
      <c r="AT126" s="178" t="s">
        <v>118</v>
      </c>
      <c r="AU126" s="178" t="s">
        <v>79</v>
      </c>
      <c r="AY126" s="15" t="s">
        <v>108</v>
      </c>
      <c r="BE126" s="179">
        <f t="shared" si="14"/>
        <v>0</v>
      </c>
      <c r="BF126" s="179">
        <f t="shared" si="15"/>
        <v>0</v>
      </c>
      <c r="BG126" s="179">
        <f t="shared" si="16"/>
        <v>0</v>
      </c>
      <c r="BH126" s="179">
        <f t="shared" si="17"/>
        <v>0</v>
      </c>
      <c r="BI126" s="179">
        <f t="shared" si="18"/>
        <v>0</v>
      </c>
      <c r="BJ126" s="15" t="s">
        <v>79</v>
      </c>
      <c r="BK126" s="179">
        <f t="shared" si="19"/>
        <v>0</v>
      </c>
      <c r="BL126" s="15" t="s">
        <v>145</v>
      </c>
      <c r="BM126" s="178" t="s">
        <v>277</v>
      </c>
    </row>
    <row r="127" spans="1:65" s="2" customFormat="1" ht="16.5" customHeight="1">
      <c r="A127" s="32"/>
      <c r="B127" s="33"/>
      <c r="C127" s="167" t="s">
        <v>278</v>
      </c>
      <c r="D127" s="167" t="s">
        <v>111</v>
      </c>
      <c r="E127" s="168" t="s">
        <v>279</v>
      </c>
      <c r="F127" s="169" t="s">
        <v>280</v>
      </c>
      <c r="G127" s="170" t="s">
        <v>121</v>
      </c>
      <c r="H127" s="171">
        <v>2</v>
      </c>
      <c r="I127" s="172"/>
      <c r="J127" s="173">
        <f t="shared" si="10"/>
        <v>0</v>
      </c>
      <c r="K127" s="169" t="s">
        <v>115</v>
      </c>
      <c r="L127" s="37"/>
      <c r="M127" s="174" t="s">
        <v>21</v>
      </c>
      <c r="N127" s="175" t="s">
        <v>42</v>
      </c>
      <c r="O127" s="62"/>
      <c r="P127" s="176">
        <f t="shared" si="11"/>
        <v>0</v>
      </c>
      <c r="Q127" s="176">
        <v>0</v>
      </c>
      <c r="R127" s="176">
        <f t="shared" si="12"/>
        <v>0</v>
      </c>
      <c r="S127" s="176">
        <v>0</v>
      </c>
      <c r="T127" s="177">
        <f t="shared" si="1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78" t="s">
        <v>136</v>
      </c>
      <c r="AT127" s="178" t="s">
        <v>111</v>
      </c>
      <c r="AU127" s="178" t="s">
        <v>79</v>
      </c>
      <c r="AY127" s="15" t="s">
        <v>108</v>
      </c>
      <c r="BE127" s="179">
        <f t="shared" si="14"/>
        <v>0</v>
      </c>
      <c r="BF127" s="179">
        <f t="shared" si="15"/>
        <v>0</v>
      </c>
      <c r="BG127" s="179">
        <f t="shared" si="16"/>
        <v>0</v>
      </c>
      <c r="BH127" s="179">
        <f t="shared" si="17"/>
        <v>0</v>
      </c>
      <c r="BI127" s="179">
        <f t="shared" si="18"/>
        <v>0</v>
      </c>
      <c r="BJ127" s="15" t="s">
        <v>79</v>
      </c>
      <c r="BK127" s="179">
        <f t="shared" si="19"/>
        <v>0</v>
      </c>
      <c r="BL127" s="15" t="s">
        <v>136</v>
      </c>
      <c r="BM127" s="178" t="s">
        <v>281</v>
      </c>
    </row>
    <row r="128" spans="1:65" s="2" customFormat="1" ht="16.5" customHeight="1">
      <c r="A128" s="32"/>
      <c r="B128" s="33"/>
      <c r="C128" s="180" t="s">
        <v>282</v>
      </c>
      <c r="D128" s="180" t="s">
        <v>118</v>
      </c>
      <c r="E128" s="181" t="s">
        <v>283</v>
      </c>
      <c r="F128" s="182" t="s">
        <v>284</v>
      </c>
      <c r="G128" s="183" t="s">
        <v>121</v>
      </c>
      <c r="H128" s="184">
        <v>4</v>
      </c>
      <c r="I128" s="185"/>
      <c r="J128" s="186">
        <f t="shared" si="10"/>
        <v>0</v>
      </c>
      <c r="K128" s="182" t="s">
        <v>115</v>
      </c>
      <c r="L128" s="187"/>
      <c r="M128" s="188" t="s">
        <v>21</v>
      </c>
      <c r="N128" s="189" t="s">
        <v>42</v>
      </c>
      <c r="O128" s="62"/>
      <c r="P128" s="176">
        <f t="shared" si="11"/>
        <v>0</v>
      </c>
      <c r="Q128" s="176">
        <v>0</v>
      </c>
      <c r="R128" s="176">
        <f t="shared" si="12"/>
        <v>0</v>
      </c>
      <c r="S128" s="176">
        <v>0</v>
      </c>
      <c r="T128" s="177">
        <f t="shared" si="1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78" t="s">
        <v>145</v>
      </c>
      <c r="AT128" s="178" t="s">
        <v>118</v>
      </c>
      <c r="AU128" s="178" t="s">
        <v>79</v>
      </c>
      <c r="AY128" s="15" t="s">
        <v>108</v>
      </c>
      <c r="BE128" s="179">
        <f t="shared" si="14"/>
        <v>0</v>
      </c>
      <c r="BF128" s="179">
        <f t="shared" si="15"/>
        <v>0</v>
      </c>
      <c r="BG128" s="179">
        <f t="shared" si="16"/>
        <v>0</v>
      </c>
      <c r="BH128" s="179">
        <f t="shared" si="17"/>
        <v>0</v>
      </c>
      <c r="BI128" s="179">
        <f t="shared" si="18"/>
        <v>0</v>
      </c>
      <c r="BJ128" s="15" t="s">
        <v>79</v>
      </c>
      <c r="BK128" s="179">
        <f t="shared" si="19"/>
        <v>0</v>
      </c>
      <c r="BL128" s="15" t="s">
        <v>145</v>
      </c>
      <c r="BM128" s="178" t="s">
        <v>285</v>
      </c>
    </row>
    <row r="129" spans="1:65" s="2" customFormat="1" ht="16.5" customHeight="1">
      <c r="A129" s="32"/>
      <c r="B129" s="33"/>
      <c r="C129" s="167" t="s">
        <v>286</v>
      </c>
      <c r="D129" s="167" t="s">
        <v>111</v>
      </c>
      <c r="E129" s="168" t="s">
        <v>287</v>
      </c>
      <c r="F129" s="169" t="s">
        <v>288</v>
      </c>
      <c r="G129" s="170" t="s">
        <v>121</v>
      </c>
      <c r="H129" s="171">
        <v>4</v>
      </c>
      <c r="I129" s="172"/>
      <c r="J129" s="173">
        <f t="shared" si="10"/>
        <v>0</v>
      </c>
      <c r="K129" s="169" t="s">
        <v>115</v>
      </c>
      <c r="L129" s="37"/>
      <c r="M129" s="174" t="s">
        <v>21</v>
      </c>
      <c r="N129" s="175" t="s">
        <v>42</v>
      </c>
      <c r="O129" s="62"/>
      <c r="P129" s="176">
        <f t="shared" si="11"/>
        <v>0</v>
      </c>
      <c r="Q129" s="176">
        <v>0</v>
      </c>
      <c r="R129" s="176">
        <f t="shared" si="12"/>
        <v>0</v>
      </c>
      <c r="S129" s="176">
        <v>0</v>
      </c>
      <c r="T129" s="177">
        <f t="shared" si="1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78" t="s">
        <v>136</v>
      </c>
      <c r="AT129" s="178" t="s">
        <v>111</v>
      </c>
      <c r="AU129" s="178" t="s">
        <v>79</v>
      </c>
      <c r="AY129" s="15" t="s">
        <v>108</v>
      </c>
      <c r="BE129" s="179">
        <f t="shared" si="14"/>
        <v>0</v>
      </c>
      <c r="BF129" s="179">
        <f t="shared" si="15"/>
        <v>0</v>
      </c>
      <c r="BG129" s="179">
        <f t="shared" si="16"/>
        <v>0</v>
      </c>
      <c r="BH129" s="179">
        <f t="shared" si="17"/>
        <v>0</v>
      </c>
      <c r="BI129" s="179">
        <f t="shared" si="18"/>
        <v>0</v>
      </c>
      <c r="BJ129" s="15" t="s">
        <v>79</v>
      </c>
      <c r="BK129" s="179">
        <f t="shared" si="19"/>
        <v>0</v>
      </c>
      <c r="BL129" s="15" t="s">
        <v>136</v>
      </c>
      <c r="BM129" s="178" t="s">
        <v>289</v>
      </c>
    </row>
    <row r="130" spans="1:65" s="2" customFormat="1" ht="16.5" customHeight="1">
      <c r="A130" s="32"/>
      <c r="B130" s="33"/>
      <c r="C130" s="180" t="s">
        <v>290</v>
      </c>
      <c r="D130" s="180" t="s">
        <v>118</v>
      </c>
      <c r="E130" s="181" t="s">
        <v>291</v>
      </c>
      <c r="F130" s="182" t="s">
        <v>292</v>
      </c>
      <c r="G130" s="183" t="s">
        <v>121</v>
      </c>
      <c r="H130" s="184">
        <v>2</v>
      </c>
      <c r="I130" s="185"/>
      <c r="J130" s="186">
        <f t="shared" si="10"/>
        <v>0</v>
      </c>
      <c r="K130" s="182" t="s">
        <v>115</v>
      </c>
      <c r="L130" s="187"/>
      <c r="M130" s="188" t="s">
        <v>21</v>
      </c>
      <c r="N130" s="189" t="s">
        <v>42</v>
      </c>
      <c r="O130" s="62"/>
      <c r="P130" s="176">
        <f t="shared" si="11"/>
        <v>0</v>
      </c>
      <c r="Q130" s="176">
        <v>0</v>
      </c>
      <c r="R130" s="176">
        <f t="shared" si="12"/>
        <v>0</v>
      </c>
      <c r="S130" s="176">
        <v>0</v>
      </c>
      <c r="T130" s="177">
        <f t="shared" si="1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78" t="s">
        <v>145</v>
      </c>
      <c r="AT130" s="178" t="s">
        <v>118</v>
      </c>
      <c r="AU130" s="178" t="s">
        <v>79</v>
      </c>
      <c r="AY130" s="15" t="s">
        <v>108</v>
      </c>
      <c r="BE130" s="179">
        <f t="shared" si="14"/>
        <v>0</v>
      </c>
      <c r="BF130" s="179">
        <f t="shared" si="15"/>
        <v>0</v>
      </c>
      <c r="BG130" s="179">
        <f t="shared" si="16"/>
        <v>0</v>
      </c>
      <c r="BH130" s="179">
        <f t="shared" si="17"/>
        <v>0</v>
      </c>
      <c r="BI130" s="179">
        <f t="shared" si="18"/>
        <v>0</v>
      </c>
      <c r="BJ130" s="15" t="s">
        <v>79</v>
      </c>
      <c r="BK130" s="179">
        <f t="shared" si="19"/>
        <v>0</v>
      </c>
      <c r="BL130" s="15" t="s">
        <v>145</v>
      </c>
      <c r="BM130" s="178" t="s">
        <v>293</v>
      </c>
    </row>
    <row r="131" spans="1:65" s="2" customFormat="1" ht="16.5" customHeight="1">
      <c r="A131" s="32"/>
      <c r="B131" s="33"/>
      <c r="C131" s="167" t="s">
        <v>294</v>
      </c>
      <c r="D131" s="167" t="s">
        <v>111</v>
      </c>
      <c r="E131" s="168" t="s">
        <v>295</v>
      </c>
      <c r="F131" s="169" t="s">
        <v>296</v>
      </c>
      <c r="G131" s="170" t="s">
        <v>121</v>
      </c>
      <c r="H131" s="171">
        <v>2</v>
      </c>
      <c r="I131" s="172"/>
      <c r="J131" s="173">
        <f t="shared" si="10"/>
        <v>0</v>
      </c>
      <c r="K131" s="169" t="s">
        <v>115</v>
      </c>
      <c r="L131" s="37"/>
      <c r="M131" s="174" t="s">
        <v>21</v>
      </c>
      <c r="N131" s="175" t="s">
        <v>42</v>
      </c>
      <c r="O131" s="62"/>
      <c r="P131" s="176">
        <f t="shared" si="11"/>
        <v>0</v>
      </c>
      <c r="Q131" s="176">
        <v>0</v>
      </c>
      <c r="R131" s="176">
        <f t="shared" si="12"/>
        <v>0</v>
      </c>
      <c r="S131" s="176">
        <v>0</v>
      </c>
      <c r="T131" s="177">
        <f t="shared" si="1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78" t="s">
        <v>136</v>
      </c>
      <c r="AT131" s="178" t="s">
        <v>111</v>
      </c>
      <c r="AU131" s="178" t="s">
        <v>79</v>
      </c>
      <c r="AY131" s="15" t="s">
        <v>108</v>
      </c>
      <c r="BE131" s="179">
        <f t="shared" si="14"/>
        <v>0</v>
      </c>
      <c r="BF131" s="179">
        <f t="shared" si="15"/>
        <v>0</v>
      </c>
      <c r="BG131" s="179">
        <f t="shared" si="16"/>
        <v>0</v>
      </c>
      <c r="BH131" s="179">
        <f t="shared" si="17"/>
        <v>0</v>
      </c>
      <c r="BI131" s="179">
        <f t="shared" si="18"/>
        <v>0</v>
      </c>
      <c r="BJ131" s="15" t="s">
        <v>79</v>
      </c>
      <c r="BK131" s="179">
        <f t="shared" si="19"/>
        <v>0</v>
      </c>
      <c r="BL131" s="15" t="s">
        <v>136</v>
      </c>
      <c r="BM131" s="178" t="s">
        <v>297</v>
      </c>
    </row>
    <row r="132" spans="1:65" s="2" customFormat="1" ht="16.5" customHeight="1">
      <c r="A132" s="32"/>
      <c r="B132" s="33"/>
      <c r="C132" s="180" t="s">
        <v>298</v>
      </c>
      <c r="D132" s="180" t="s">
        <v>118</v>
      </c>
      <c r="E132" s="181" t="s">
        <v>299</v>
      </c>
      <c r="F132" s="182" t="s">
        <v>300</v>
      </c>
      <c r="G132" s="183" t="s">
        <v>121</v>
      </c>
      <c r="H132" s="184">
        <v>2</v>
      </c>
      <c r="I132" s="185"/>
      <c r="J132" s="186">
        <f t="shared" si="10"/>
        <v>0</v>
      </c>
      <c r="K132" s="182" t="s">
        <v>115</v>
      </c>
      <c r="L132" s="187"/>
      <c r="M132" s="188" t="s">
        <v>21</v>
      </c>
      <c r="N132" s="189" t="s">
        <v>42</v>
      </c>
      <c r="O132" s="62"/>
      <c r="P132" s="176">
        <f t="shared" si="11"/>
        <v>0</v>
      </c>
      <c r="Q132" s="176">
        <v>0</v>
      </c>
      <c r="R132" s="176">
        <f t="shared" si="12"/>
        <v>0</v>
      </c>
      <c r="S132" s="176">
        <v>0</v>
      </c>
      <c r="T132" s="177">
        <f t="shared" si="1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78" t="s">
        <v>145</v>
      </c>
      <c r="AT132" s="178" t="s">
        <v>118</v>
      </c>
      <c r="AU132" s="178" t="s">
        <v>79</v>
      </c>
      <c r="AY132" s="15" t="s">
        <v>108</v>
      </c>
      <c r="BE132" s="179">
        <f t="shared" si="14"/>
        <v>0</v>
      </c>
      <c r="BF132" s="179">
        <f t="shared" si="15"/>
        <v>0</v>
      </c>
      <c r="BG132" s="179">
        <f t="shared" si="16"/>
        <v>0</v>
      </c>
      <c r="BH132" s="179">
        <f t="shared" si="17"/>
        <v>0</v>
      </c>
      <c r="BI132" s="179">
        <f t="shared" si="18"/>
        <v>0</v>
      </c>
      <c r="BJ132" s="15" t="s">
        <v>79</v>
      </c>
      <c r="BK132" s="179">
        <f t="shared" si="19"/>
        <v>0</v>
      </c>
      <c r="BL132" s="15" t="s">
        <v>145</v>
      </c>
      <c r="BM132" s="178" t="s">
        <v>301</v>
      </c>
    </row>
    <row r="133" spans="1:65" s="2" customFormat="1" ht="16.5" customHeight="1">
      <c r="A133" s="32"/>
      <c r="B133" s="33"/>
      <c r="C133" s="167" t="s">
        <v>302</v>
      </c>
      <c r="D133" s="167" t="s">
        <v>111</v>
      </c>
      <c r="E133" s="168" t="s">
        <v>303</v>
      </c>
      <c r="F133" s="169" t="s">
        <v>304</v>
      </c>
      <c r="G133" s="170" t="s">
        <v>121</v>
      </c>
      <c r="H133" s="171">
        <v>2</v>
      </c>
      <c r="I133" s="172"/>
      <c r="J133" s="173">
        <f t="shared" si="10"/>
        <v>0</v>
      </c>
      <c r="K133" s="169" t="s">
        <v>115</v>
      </c>
      <c r="L133" s="37"/>
      <c r="M133" s="174" t="s">
        <v>21</v>
      </c>
      <c r="N133" s="175" t="s">
        <v>42</v>
      </c>
      <c r="O133" s="62"/>
      <c r="P133" s="176">
        <f t="shared" si="11"/>
        <v>0</v>
      </c>
      <c r="Q133" s="176">
        <v>0</v>
      </c>
      <c r="R133" s="176">
        <f t="shared" si="12"/>
        <v>0</v>
      </c>
      <c r="S133" s="176">
        <v>0</v>
      </c>
      <c r="T133" s="177">
        <f t="shared" si="1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78" t="s">
        <v>136</v>
      </c>
      <c r="AT133" s="178" t="s">
        <v>111</v>
      </c>
      <c r="AU133" s="178" t="s">
        <v>79</v>
      </c>
      <c r="AY133" s="15" t="s">
        <v>108</v>
      </c>
      <c r="BE133" s="179">
        <f t="shared" si="14"/>
        <v>0</v>
      </c>
      <c r="BF133" s="179">
        <f t="shared" si="15"/>
        <v>0</v>
      </c>
      <c r="BG133" s="179">
        <f t="shared" si="16"/>
        <v>0</v>
      </c>
      <c r="BH133" s="179">
        <f t="shared" si="17"/>
        <v>0</v>
      </c>
      <c r="BI133" s="179">
        <f t="shared" si="18"/>
        <v>0</v>
      </c>
      <c r="BJ133" s="15" t="s">
        <v>79</v>
      </c>
      <c r="BK133" s="179">
        <f t="shared" si="19"/>
        <v>0</v>
      </c>
      <c r="BL133" s="15" t="s">
        <v>136</v>
      </c>
      <c r="BM133" s="178" t="s">
        <v>305</v>
      </c>
    </row>
    <row r="134" spans="1:65" s="2" customFormat="1" ht="16.5" customHeight="1">
      <c r="A134" s="32"/>
      <c r="B134" s="33"/>
      <c r="C134" s="180" t="s">
        <v>306</v>
      </c>
      <c r="D134" s="180" t="s">
        <v>118</v>
      </c>
      <c r="E134" s="181" t="s">
        <v>307</v>
      </c>
      <c r="F134" s="182" t="s">
        <v>308</v>
      </c>
      <c r="G134" s="183" t="s">
        <v>121</v>
      </c>
      <c r="H134" s="184">
        <v>2</v>
      </c>
      <c r="I134" s="185"/>
      <c r="J134" s="186">
        <f t="shared" si="10"/>
        <v>0</v>
      </c>
      <c r="K134" s="182" t="s">
        <v>115</v>
      </c>
      <c r="L134" s="187"/>
      <c r="M134" s="188" t="s">
        <v>21</v>
      </c>
      <c r="N134" s="189" t="s">
        <v>42</v>
      </c>
      <c r="O134" s="62"/>
      <c r="P134" s="176">
        <f t="shared" si="11"/>
        <v>0</v>
      </c>
      <c r="Q134" s="176">
        <v>0</v>
      </c>
      <c r="R134" s="176">
        <f t="shared" si="12"/>
        <v>0</v>
      </c>
      <c r="S134" s="176">
        <v>0</v>
      </c>
      <c r="T134" s="177">
        <f t="shared" si="1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78" t="s">
        <v>145</v>
      </c>
      <c r="AT134" s="178" t="s">
        <v>118</v>
      </c>
      <c r="AU134" s="178" t="s">
        <v>79</v>
      </c>
      <c r="AY134" s="15" t="s">
        <v>108</v>
      </c>
      <c r="BE134" s="179">
        <f t="shared" si="14"/>
        <v>0</v>
      </c>
      <c r="BF134" s="179">
        <f t="shared" si="15"/>
        <v>0</v>
      </c>
      <c r="BG134" s="179">
        <f t="shared" si="16"/>
        <v>0</v>
      </c>
      <c r="BH134" s="179">
        <f t="shared" si="17"/>
        <v>0</v>
      </c>
      <c r="BI134" s="179">
        <f t="shared" si="18"/>
        <v>0</v>
      </c>
      <c r="BJ134" s="15" t="s">
        <v>79</v>
      </c>
      <c r="BK134" s="179">
        <f t="shared" si="19"/>
        <v>0</v>
      </c>
      <c r="BL134" s="15" t="s">
        <v>145</v>
      </c>
      <c r="BM134" s="178" t="s">
        <v>309</v>
      </c>
    </row>
    <row r="135" spans="1:65" s="2" customFormat="1" ht="16.5" customHeight="1">
      <c r="A135" s="32"/>
      <c r="B135" s="33"/>
      <c r="C135" s="167" t="s">
        <v>310</v>
      </c>
      <c r="D135" s="167" t="s">
        <v>111</v>
      </c>
      <c r="E135" s="168" t="s">
        <v>311</v>
      </c>
      <c r="F135" s="169" t="s">
        <v>312</v>
      </c>
      <c r="G135" s="170" t="s">
        <v>121</v>
      </c>
      <c r="H135" s="171">
        <v>2</v>
      </c>
      <c r="I135" s="172"/>
      <c r="J135" s="173">
        <f t="shared" si="10"/>
        <v>0</v>
      </c>
      <c r="K135" s="169" t="s">
        <v>115</v>
      </c>
      <c r="L135" s="37"/>
      <c r="M135" s="174" t="s">
        <v>21</v>
      </c>
      <c r="N135" s="175" t="s">
        <v>42</v>
      </c>
      <c r="O135" s="62"/>
      <c r="P135" s="176">
        <f t="shared" si="11"/>
        <v>0</v>
      </c>
      <c r="Q135" s="176">
        <v>0</v>
      </c>
      <c r="R135" s="176">
        <f t="shared" si="12"/>
        <v>0</v>
      </c>
      <c r="S135" s="176">
        <v>0</v>
      </c>
      <c r="T135" s="177">
        <f t="shared" si="1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8" t="s">
        <v>136</v>
      </c>
      <c r="AT135" s="178" t="s">
        <v>111</v>
      </c>
      <c r="AU135" s="178" t="s">
        <v>79</v>
      </c>
      <c r="AY135" s="15" t="s">
        <v>108</v>
      </c>
      <c r="BE135" s="179">
        <f t="shared" si="14"/>
        <v>0</v>
      </c>
      <c r="BF135" s="179">
        <f t="shared" si="15"/>
        <v>0</v>
      </c>
      <c r="BG135" s="179">
        <f t="shared" si="16"/>
        <v>0</v>
      </c>
      <c r="BH135" s="179">
        <f t="shared" si="17"/>
        <v>0</v>
      </c>
      <c r="BI135" s="179">
        <f t="shared" si="18"/>
        <v>0</v>
      </c>
      <c r="BJ135" s="15" t="s">
        <v>79</v>
      </c>
      <c r="BK135" s="179">
        <f t="shared" si="19"/>
        <v>0</v>
      </c>
      <c r="BL135" s="15" t="s">
        <v>136</v>
      </c>
      <c r="BM135" s="178" t="s">
        <v>313</v>
      </c>
    </row>
    <row r="136" spans="1:65" s="2" customFormat="1" ht="16.5" customHeight="1">
      <c r="A136" s="32"/>
      <c r="B136" s="33"/>
      <c r="C136" s="180" t="s">
        <v>314</v>
      </c>
      <c r="D136" s="180" t="s">
        <v>118</v>
      </c>
      <c r="E136" s="181" t="s">
        <v>315</v>
      </c>
      <c r="F136" s="182" t="s">
        <v>316</v>
      </c>
      <c r="G136" s="183" t="s">
        <v>121</v>
      </c>
      <c r="H136" s="184">
        <v>2</v>
      </c>
      <c r="I136" s="185"/>
      <c r="J136" s="186">
        <f t="shared" si="10"/>
        <v>0</v>
      </c>
      <c r="K136" s="182" t="s">
        <v>115</v>
      </c>
      <c r="L136" s="187"/>
      <c r="M136" s="188" t="s">
        <v>21</v>
      </c>
      <c r="N136" s="189" t="s">
        <v>42</v>
      </c>
      <c r="O136" s="62"/>
      <c r="P136" s="176">
        <f t="shared" si="11"/>
        <v>0</v>
      </c>
      <c r="Q136" s="176">
        <v>0</v>
      </c>
      <c r="R136" s="176">
        <f t="shared" si="12"/>
        <v>0</v>
      </c>
      <c r="S136" s="176">
        <v>0</v>
      </c>
      <c r="T136" s="177">
        <f t="shared" si="1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78" t="s">
        <v>145</v>
      </c>
      <c r="AT136" s="178" t="s">
        <v>118</v>
      </c>
      <c r="AU136" s="178" t="s">
        <v>79</v>
      </c>
      <c r="AY136" s="15" t="s">
        <v>108</v>
      </c>
      <c r="BE136" s="179">
        <f t="shared" si="14"/>
        <v>0</v>
      </c>
      <c r="BF136" s="179">
        <f t="shared" si="15"/>
        <v>0</v>
      </c>
      <c r="BG136" s="179">
        <f t="shared" si="16"/>
        <v>0</v>
      </c>
      <c r="BH136" s="179">
        <f t="shared" si="17"/>
        <v>0</v>
      </c>
      <c r="BI136" s="179">
        <f t="shared" si="18"/>
        <v>0</v>
      </c>
      <c r="BJ136" s="15" t="s">
        <v>79</v>
      </c>
      <c r="BK136" s="179">
        <f t="shared" si="19"/>
        <v>0</v>
      </c>
      <c r="BL136" s="15" t="s">
        <v>145</v>
      </c>
      <c r="BM136" s="178" t="s">
        <v>317</v>
      </c>
    </row>
    <row r="137" spans="1:65" s="2" customFormat="1" ht="16.5" customHeight="1">
      <c r="A137" s="32"/>
      <c r="B137" s="33"/>
      <c r="C137" s="167" t="s">
        <v>318</v>
      </c>
      <c r="D137" s="167" t="s">
        <v>111</v>
      </c>
      <c r="E137" s="168" t="s">
        <v>319</v>
      </c>
      <c r="F137" s="169" t="s">
        <v>320</v>
      </c>
      <c r="G137" s="170" t="s">
        <v>121</v>
      </c>
      <c r="H137" s="171">
        <v>2</v>
      </c>
      <c r="I137" s="172"/>
      <c r="J137" s="173">
        <f t="shared" si="10"/>
        <v>0</v>
      </c>
      <c r="K137" s="169" t="s">
        <v>115</v>
      </c>
      <c r="L137" s="37"/>
      <c r="M137" s="174" t="s">
        <v>21</v>
      </c>
      <c r="N137" s="175" t="s">
        <v>42</v>
      </c>
      <c r="O137" s="62"/>
      <c r="P137" s="176">
        <f t="shared" si="11"/>
        <v>0</v>
      </c>
      <c r="Q137" s="176">
        <v>0</v>
      </c>
      <c r="R137" s="176">
        <f t="shared" si="12"/>
        <v>0</v>
      </c>
      <c r="S137" s="176">
        <v>0</v>
      </c>
      <c r="T137" s="177">
        <f t="shared" si="1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78" t="s">
        <v>136</v>
      </c>
      <c r="AT137" s="178" t="s">
        <v>111</v>
      </c>
      <c r="AU137" s="178" t="s">
        <v>79</v>
      </c>
      <c r="AY137" s="15" t="s">
        <v>108</v>
      </c>
      <c r="BE137" s="179">
        <f t="shared" si="14"/>
        <v>0</v>
      </c>
      <c r="BF137" s="179">
        <f t="shared" si="15"/>
        <v>0</v>
      </c>
      <c r="BG137" s="179">
        <f t="shared" si="16"/>
        <v>0</v>
      </c>
      <c r="BH137" s="179">
        <f t="shared" si="17"/>
        <v>0</v>
      </c>
      <c r="BI137" s="179">
        <f t="shared" si="18"/>
        <v>0</v>
      </c>
      <c r="BJ137" s="15" t="s">
        <v>79</v>
      </c>
      <c r="BK137" s="179">
        <f t="shared" si="19"/>
        <v>0</v>
      </c>
      <c r="BL137" s="15" t="s">
        <v>136</v>
      </c>
      <c r="BM137" s="178" t="s">
        <v>321</v>
      </c>
    </row>
    <row r="138" spans="1:65" s="2" customFormat="1" ht="24.15" customHeight="1">
      <c r="A138" s="32"/>
      <c r="B138" s="33"/>
      <c r="C138" s="167" t="s">
        <v>322</v>
      </c>
      <c r="D138" s="167" t="s">
        <v>111</v>
      </c>
      <c r="E138" s="168" t="s">
        <v>323</v>
      </c>
      <c r="F138" s="169" t="s">
        <v>324</v>
      </c>
      <c r="G138" s="170" t="s">
        <v>121</v>
      </c>
      <c r="H138" s="171">
        <v>4</v>
      </c>
      <c r="I138" s="172"/>
      <c r="J138" s="173">
        <f t="shared" si="10"/>
        <v>0</v>
      </c>
      <c r="K138" s="169" t="s">
        <v>115</v>
      </c>
      <c r="L138" s="37"/>
      <c r="M138" s="174" t="s">
        <v>21</v>
      </c>
      <c r="N138" s="175" t="s">
        <v>42</v>
      </c>
      <c r="O138" s="62"/>
      <c r="P138" s="176">
        <f t="shared" si="11"/>
        <v>0</v>
      </c>
      <c r="Q138" s="176">
        <v>0</v>
      </c>
      <c r="R138" s="176">
        <f t="shared" si="12"/>
        <v>0</v>
      </c>
      <c r="S138" s="176">
        <v>0</v>
      </c>
      <c r="T138" s="177">
        <f t="shared" si="1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8" t="s">
        <v>136</v>
      </c>
      <c r="AT138" s="178" t="s">
        <v>111</v>
      </c>
      <c r="AU138" s="178" t="s">
        <v>79</v>
      </c>
      <c r="AY138" s="15" t="s">
        <v>108</v>
      </c>
      <c r="BE138" s="179">
        <f t="shared" si="14"/>
        <v>0</v>
      </c>
      <c r="BF138" s="179">
        <f t="shared" si="15"/>
        <v>0</v>
      </c>
      <c r="BG138" s="179">
        <f t="shared" si="16"/>
        <v>0</v>
      </c>
      <c r="BH138" s="179">
        <f t="shared" si="17"/>
        <v>0</v>
      </c>
      <c r="BI138" s="179">
        <f t="shared" si="18"/>
        <v>0</v>
      </c>
      <c r="BJ138" s="15" t="s">
        <v>79</v>
      </c>
      <c r="BK138" s="179">
        <f t="shared" si="19"/>
        <v>0</v>
      </c>
      <c r="BL138" s="15" t="s">
        <v>136</v>
      </c>
      <c r="BM138" s="178" t="s">
        <v>325</v>
      </c>
    </row>
    <row r="139" spans="1:65" s="2" customFormat="1" ht="21.75" customHeight="1">
      <c r="A139" s="32"/>
      <c r="B139" s="33"/>
      <c r="C139" s="167" t="s">
        <v>326</v>
      </c>
      <c r="D139" s="167" t="s">
        <v>111</v>
      </c>
      <c r="E139" s="168" t="s">
        <v>327</v>
      </c>
      <c r="F139" s="169" t="s">
        <v>328</v>
      </c>
      <c r="G139" s="170" t="s">
        <v>121</v>
      </c>
      <c r="H139" s="171">
        <v>4</v>
      </c>
      <c r="I139" s="172"/>
      <c r="J139" s="173">
        <f t="shared" si="10"/>
        <v>0</v>
      </c>
      <c r="K139" s="169" t="s">
        <v>115</v>
      </c>
      <c r="L139" s="37"/>
      <c r="M139" s="174" t="s">
        <v>21</v>
      </c>
      <c r="N139" s="175" t="s">
        <v>42</v>
      </c>
      <c r="O139" s="62"/>
      <c r="P139" s="176">
        <f t="shared" si="11"/>
        <v>0</v>
      </c>
      <c r="Q139" s="176">
        <v>0</v>
      </c>
      <c r="R139" s="176">
        <f t="shared" si="12"/>
        <v>0</v>
      </c>
      <c r="S139" s="176">
        <v>0</v>
      </c>
      <c r="T139" s="177">
        <f t="shared" si="1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8" t="s">
        <v>136</v>
      </c>
      <c r="AT139" s="178" t="s">
        <v>111</v>
      </c>
      <c r="AU139" s="178" t="s">
        <v>79</v>
      </c>
      <c r="AY139" s="15" t="s">
        <v>108</v>
      </c>
      <c r="BE139" s="179">
        <f t="shared" si="14"/>
        <v>0</v>
      </c>
      <c r="BF139" s="179">
        <f t="shared" si="15"/>
        <v>0</v>
      </c>
      <c r="BG139" s="179">
        <f t="shared" si="16"/>
        <v>0</v>
      </c>
      <c r="BH139" s="179">
        <f t="shared" si="17"/>
        <v>0</v>
      </c>
      <c r="BI139" s="179">
        <f t="shared" si="18"/>
        <v>0</v>
      </c>
      <c r="BJ139" s="15" t="s">
        <v>79</v>
      </c>
      <c r="BK139" s="179">
        <f t="shared" si="19"/>
        <v>0</v>
      </c>
      <c r="BL139" s="15" t="s">
        <v>136</v>
      </c>
      <c r="BM139" s="178" t="s">
        <v>329</v>
      </c>
    </row>
    <row r="140" spans="1:65" s="2" customFormat="1" ht="16.5" customHeight="1">
      <c r="A140" s="32"/>
      <c r="B140" s="33"/>
      <c r="C140" s="167" t="s">
        <v>330</v>
      </c>
      <c r="D140" s="167" t="s">
        <v>111</v>
      </c>
      <c r="E140" s="168" t="s">
        <v>331</v>
      </c>
      <c r="F140" s="169" t="s">
        <v>332</v>
      </c>
      <c r="G140" s="170" t="s">
        <v>121</v>
      </c>
      <c r="H140" s="171">
        <v>4</v>
      </c>
      <c r="I140" s="172"/>
      <c r="J140" s="173">
        <f t="shared" si="10"/>
        <v>0</v>
      </c>
      <c r="K140" s="169" t="s">
        <v>115</v>
      </c>
      <c r="L140" s="37"/>
      <c r="M140" s="174" t="s">
        <v>21</v>
      </c>
      <c r="N140" s="175" t="s">
        <v>42</v>
      </c>
      <c r="O140" s="62"/>
      <c r="P140" s="176">
        <f t="shared" si="11"/>
        <v>0</v>
      </c>
      <c r="Q140" s="176">
        <v>0</v>
      </c>
      <c r="R140" s="176">
        <f t="shared" si="12"/>
        <v>0</v>
      </c>
      <c r="S140" s="176">
        <v>0</v>
      </c>
      <c r="T140" s="177">
        <f t="shared" si="1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78" t="s">
        <v>136</v>
      </c>
      <c r="AT140" s="178" t="s">
        <v>111</v>
      </c>
      <c r="AU140" s="178" t="s">
        <v>79</v>
      </c>
      <c r="AY140" s="15" t="s">
        <v>108</v>
      </c>
      <c r="BE140" s="179">
        <f t="shared" si="14"/>
        <v>0</v>
      </c>
      <c r="BF140" s="179">
        <f t="shared" si="15"/>
        <v>0</v>
      </c>
      <c r="BG140" s="179">
        <f t="shared" si="16"/>
        <v>0</v>
      </c>
      <c r="BH140" s="179">
        <f t="shared" si="17"/>
        <v>0</v>
      </c>
      <c r="BI140" s="179">
        <f t="shared" si="18"/>
        <v>0</v>
      </c>
      <c r="BJ140" s="15" t="s">
        <v>79</v>
      </c>
      <c r="BK140" s="179">
        <f t="shared" si="19"/>
        <v>0</v>
      </c>
      <c r="BL140" s="15" t="s">
        <v>136</v>
      </c>
      <c r="BM140" s="178" t="s">
        <v>333</v>
      </c>
    </row>
    <row r="141" spans="1:65" s="2" customFormat="1" ht="24.15" customHeight="1">
      <c r="A141" s="32"/>
      <c r="B141" s="33"/>
      <c r="C141" s="167" t="s">
        <v>334</v>
      </c>
      <c r="D141" s="167" t="s">
        <v>111</v>
      </c>
      <c r="E141" s="168" t="s">
        <v>335</v>
      </c>
      <c r="F141" s="169" t="s">
        <v>336</v>
      </c>
      <c r="G141" s="170" t="s">
        <v>121</v>
      </c>
      <c r="H141" s="171">
        <v>34</v>
      </c>
      <c r="I141" s="172"/>
      <c r="J141" s="173">
        <f t="shared" si="10"/>
        <v>0</v>
      </c>
      <c r="K141" s="169" t="s">
        <v>115</v>
      </c>
      <c r="L141" s="37"/>
      <c r="M141" s="174" t="s">
        <v>21</v>
      </c>
      <c r="N141" s="175" t="s">
        <v>42</v>
      </c>
      <c r="O141" s="62"/>
      <c r="P141" s="176">
        <f t="shared" si="11"/>
        <v>0</v>
      </c>
      <c r="Q141" s="176">
        <v>0</v>
      </c>
      <c r="R141" s="176">
        <f t="shared" si="12"/>
        <v>0</v>
      </c>
      <c r="S141" s="176">
        <v>0</v>
      </c>
      <c r="T141" s="177">
        <f t="shared" si="1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78" t="s">
        <v>136</v>
      </c>
      <c r="AT141" s="178" t="s">
        <v>111</v>
      </c>
      <c r="AU141" s="178" t="s">
        <v>79</v>
      </c>
      <c r="AY141" s="15" t="s">
        <v>108</v>
      </c>
      <c r="BE141" s="179">
        <f t="shared" si="14"/>
        <v>0</v>
      </c>
      <c r="BF141" s="179">
        <f t="shared" si="15"/>
        <v>0</v>
      </c>
      <c r="BG141" s="179">
        <f t="shared" si="16"/>
        <v>0</v>
      </c>
      <c r="BH141" s="179">
        <f t="shared" si="17"/>
        <v>0</v>
      </c>
      <c r="BI141" s="179">
        <f t="shared" si="18"/>
        <v>0</v>
      </c>
      <c r="BJ141" s="15" t="s">
        <v>79</v>
      </c>
      <c r="BK141" s="179">
        <f t="shared" si="19"/>
        <v>0</v>
      </c>
      <c r="BL141" s="15" t="s">
        <v>136</v>
      </c>
      <c r="BM141" s="178" t="s">
        <v>337</v>
      </c>
    </row>
    <row r="142" spans="1:65" s="2" customFormat="1" ht="24.15" customHeight="1">
      <c r="A142" s="32"/>
      <c r="B142" s="33"/>
      <c r="C142" s="167" t="s">
        <v>338</v>
      </c>
      <c r="D142" s="167" t="s">
        <v>111</v>
      </c>
      <c r="E142" s="168" t="s">
        <v>339</v>
      </c>
      <c r="F142" s="169" t="s">
        <v>340</v>
      </c>
      <c r="G142" s="170" t="s">
        <v>121</v>
      </c>
      <c r="H142" s="171">
        <v>2</v>
      </c>
      <c r="I142" s="172"/>
      <c r="J142" s="173">
        <f t="shared" si="10"/>
        <v>0</v>
      </c>
      <c r="K142" s="169" t="s">
        <v>115</v>
      </c>
      <c r="L142" s="37"/>
      <c r="M142" s="174" t="s">
        <v>21</v>
      </c>
      <c r="N142" s="175" t="s">
        <v>42</v>
      </c>
      <c r="O142" s="62"/>
      <c r="P142" s="176">
        <f t="shared" si="11"/>
        <v>0</v>
      </c>
      <c r="Q142" s="176">
        <v>0</v>
      </c>
      <c r="R142" s="176">
        <f t="shared" si="12"/>
        <v>0</v>
      </c>
      <c r="S142" s="176">
        <v>0</v>
      </c>
      <c r="T142" s="177">
        <f t="shared" si="1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78" t="s">
        <v>136</v>
      </c>
      <c r="AT142" s="178" t="s">
        <v>111</v>
      </c>
      <c r="AU142" s="178" t="s">
        <v>79</v>
      </c>
      <c r="AY142" s="15" t="s">
        <v>108</v>
      </c>
      <c r="BE142" s="179">
        <f t="shared" si="14"/>
        <v>0</v>
      </c>
      <c r="BF142" s="179">
        <f t="shared" si="15"/>
        <v>0</v>
      </c>
      <c r="BG142" s="179">
        <f t="shared" si="16"/>
        <v>0</v>
      </c>
      <c r="BH142" s="179">
        <f t="shared" si="17"/>
        <v>0</v>
      </c>
      <c r="BI142" s="179">
        <f t="shared" si="18"/>
        <v>0</v>
      </c>
      <c r="BJ142" s="15" t="s">
        <v>79</v>
      </c>
      <c r="BK142" s="179">
        <f t="shared" si="19"/>
        <v>0</v>
      </c>
      <c r="BL142" s="15" t="s">
        <v>136</v>
      </c>
      <c r="BM142" s="178" t="s">
        <v>341</v>
      </c>
    </row>
    <row r="143" spans="1:65" s="2" customFormat="1" ht="24.15" customHeight="1">
      <c r="A143" s="32"/>
      <c r="B143" s="33"/>
      <c r="C143" s="167" t="s">
        <v>342</v>
      </c>
      <c r="D143" s="167" t="s">
        <v>111</v>
      </c>
      <c r="E143" s="168" t="s">
        <v>343</v>
      </c>
      <c r="F143" s="169" t="s">
        <v>344</v>
      </c>
      <c r="G143" s="170" t="s">
        <v>114</v>
      </c>
      <c r="H143" s="171">
        <v>234</v>
      </c>
      <c r="I143" s="172"/>
      <c r="J143" s="173">
        <f t="shared" si="10"/>
        <v>0</v>
      </c>
      <c r="K143" s="169" t="s">
        <v>115</v>
      </c>
      <c r="L143" s="37"/>
      <c r="M143" s="174" t="s">
        <v>21</v>
      </c>
      <c r="N143" s="175" t="s">
        <v>42</v>
      </c>
      <c r="O143" s="62"/>
      <c r="P143" s="176">
        <f t="shared" si="11"/>
        <v>0</v>
      </c>
      <c r="Q143" s="176">
        <v>0</v>
      </c>
      <c r="R143" s="176">
        <f t="shared" si="12"/>
        <v>0</v>
      </c>
      <c r="S143" s="176">
        <v>0</v>
      </c>
      <c r="T143" s="177">
        <f t="shared" si="1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8" t="s">
        <v>136</v>
      </c>
      <c r="AT143" s="178" t="s">
        <v>111</v>
      </c>
      <c r="AU143" s="178" t="s">
        <v>79</v>
      </c>
      <c r="AY143" s="15" t="s">
        <v>108</v>
      </c>
      <c r="BE143" s="179">
        <f t="shared" si="14"/>
        <v>0</v>
      </c>
      <c r="BF143" s="179">
        <f t="shared" si="15"/>
        <v>0</v>
      </c>
      <c r="BG143" s="179">
        <f t="shared" si="16"/>
        <v>0</v>
      </c>
      <c r="BH143" s="179">
        <f t="shared" si="17"/>
        <v>0</v>
      </c>
      <c r="BI143" s="179">
        <f t="shared" si="18"/>
        <v>0</v>
      </c>
      <c r="BJ143" s="15" t="s">
        <v>79</v>
      </c>
      <c r="BK143" s="179">
        <f t="shared" si="19"/>
        <v>0</v>
      </c>
      <c r="BL143" s="15" t="s">
        <v>136</v>
      </c>
      <c r="BM143" s="178" t="s">
        <v>345</v>
      </c>
    </row>
    <row r="144" spans="1:65" s="2" customFormat="1" ht="24.15" customHeight="1">
      <c r="A144" s="32"/>
      <c r="B144" s="33"/>
      <c r="C144" s="167" t="s">
        <v>346</v>
      </c>
      <c r="D144" s="167" t="s">
        <v>111</v>
      </c>
      <c r="E144" s="168" t="s">
        <v>347</v>
      </c>
      <c r="F144" s="169" t="s">
        <v>348</v>
      </c>
      <c r="G144" s="170" t="s">
        <v>185</v>
      </c>
      <c r="H144" s="171">
        <v>50</v>
      </c>
      <c r="I144" s="172"/>
      <c r="J144" s="173">
        <f t="shared" si="10"/>
        <v>0</v>
      </c>
      <c r="K144" s="169" t="s">
        <v>115</v>
      </c>
      <c r="L144" s="37"/>
      <c r="M144" s="174" t="s">
        <v>21</v>
      </c>
      <c r="N144" s="175" t="s">
        <v>42</v>
      </c>
      <c r="O144" s="62"/>
      <c r="P144" s="176">
        <f t="shared" si="11"/>
        <v>0</v>
      </c>
      <c r="Q144" s="176">
        <v>0</v>
      </c>
      <c r="R144" s="176">
        <f t="shared" si="12"/>
        <v>0</v>
      </c>
      <c r="S144" s="176">
        <v>0</v>
      </c>
      <c r="T144" s="177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8" t="s">
        <v>136</v>
      </c>
      <c r="AT144" s="178" t="s">
        <v>111</v>
      </c>
      <c r="AU144" s="178" t="s">
        <v>79</v>
      </c>
      <c r="AY144" s="15" t="s">
        <v>108</v>
      </c>
      <c r="BE144" s="179">
        <f t="shared" si="14"/>
        <v>0</v>
      </c>
      <c r="BF144" s="179">
        <f t="shared" si="15"/>
        <v>0</v>
      </c>
      <c r="BG144" s="179">
        <f t="shared" si="16"/>
        <v>0</v>
      </c>
      <c r="BH144" s="179">
        <f t="shared" si="17"/>
        <v>0</v>
      </c>
      <c r="BI144" s="179">
        <f t="shared" si="18"/>
        <v>0</v>
      </c>
      <c r="BJ144" s="15" t="s">
        <v>79</v>
      </c>
      <c r="BK144" s="179">
        <f t="shared" si="19"/>
        <v>0</v>
      </c>
      <c r="BL144" s="15" t="s">
        <v>136</v>
      </c>
      <c r="BM144" s="178" t="s">
        <v>349</v>
      </c>
    </row>
    <row r="145" spans="1:65" s="2" customFormat="1" ht="24.15" customHeight="1">
      <c r="A145" s="32"/>
      <c r="B145" s="33"/>
      <c r="C145" s="167" t="s">
        <v>350</v>
      </c>
      <c r="D145" s="167" t="s">
        <v>111</v>
      </c>
      <c r="E145" s="168" t="s">
        <v>351</v>
      </c>
      <c r="F145" s="169" t="s">
        <v>352</v>
      </c>
      <c r="G145" s="170" t="s">
        <v>149</v>
      </c>
      <c r="H145" s="171">
        <v>82</v>
      </c>
      <c r="I145" s="172"/>
      <c r="J145" s="173">
        <f t="shared" si="10"/>
        <v>0</v>
      </c>
      <c r="K145" s="169" t="s">
        <v>115</v>
      </c>
      <c r="L145" s="37"/>
      <c r="M145" s="174" t="s">
        <v>21</v>
      </c>
      <c r="N145" s="175" t="s">
        <v>42</v>
      </c>
      <c r="O145" s="62"/>
      <c r="P145" s="176">
        <f t="shared" si="11"/>
        <v>0</v>
      </c>
      <c r="Q145" s="176">
        <v>0</v>
      </c>
      <c r="R145" s="176">
        <f t="shared" si="12"/>
        <v>0</v>
      </c>
      <c r="S145" s="176">
        <v>0</v>
      </c>
      <c r="T145" s="177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8" t="s">
        <v>136</v>
      </c>
      <c r="AT145" s="178" t="s">
        <v>111</v>
      </c>
      <c r="AU145" s="178" t="s">
        <v>79</v>
      </c>
      <c r="AY145" s="15" t="s">
        <v>108</v>
      </c>
      <c r="BE145" s="179">
        <f t="shared" si="14"/>
        <v>0</v>
      </c>
      <c r="BF145" s="179">
        <f t="shared" si="15"/>
        <v>0</v>
      </c>
      <c r="BG145" s="179">
        <f t="shared" si="16"/>
        <v>0</v>
      </c>
      <c r="BH145" s="179">
        <f t="shared" si="17"/>
        <v>0</v>
      </c>
      <c r="BI145" s="179">
        <f t="shared" si="18"/>
        <v>0</v>
      </c>
      <c r="BJ145" s="15" t="s">
        <v>79</v>
      </c>
      <c r="BK145" s="179">
        <f t="shared" si="19"/>
        <v>0</v>
      </c>
      <c r="BL145" s="15" t="s">
        <v>136</v>
      </c>
      <c r="BM145" s="178" t="s">
        <v>353</v>
      </c>
    </row>
    <row r="146" spans="1:65" s="2" customFormat="1" ht="55.5" customHeight="1">
      <c r="A146" s="32"/>
      <c r="B146" s="33"/>
      <c r="C146" s="167" t="s">
        <v>354</v>
      </c>
      <c r="D146" s="167" t="s">
        <v>111</v>
      </c>
      <c r="E146" s="168" t="s">
        <v>355</v>
      </c>
      <c r="F146" s="169" t="s">
        <v>356</v>
      </c>
      <c r="G146" s="170" t="s">
        <v>121</v>
      </c>
      <c r="H146" s="171">
        <v>1</v>
      </c>
      <c r="I146" s="172"/>
      <c r="J146" s="173">
        <f t="shared" si="10"/>
        <v>0</v>
      </c>
      <c r="K146" s="169" t="s">
        <v>115</v>
      </c>
      <c r="L146" s="37"/>
      <c r="M146" s="174" t="s">
        <v>21</v>
      </c>
      <c r="N146" s="175" t="s">
        <v>42</v>
      </c>
      <c r="O146" s="62"/>
      <c r="P146" s="176">
        <f t="shared" si="11"/>
        <v>0</v>
      </c>
      <c r="Q146" s="176">
        <v>0</v>
      </c>
      <c r="R146" s="176">
        <f t="shared" si="12"/>
        <v>0</v>
      </c>
      <c r="S146" s="176">
        <v>0</v>
      </c>
      <c r="T146" s="177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8" t="s">
        <v>136</v>
      </c>
      <c r="AT146" s="178" t="s">
        <v>111</v>
      </c>
      <c r="AU146" s="178" t="s">
        <v>79</v>
      </c>
      <c r="AY146" s="15" t="s">
        <v>108</v>
      </c>
      <c r="BE146" s="179">
        <f t="shared" si="14"/>
        <v>0</v>
      </c>
      <c r="BF146" s="179">
        <f t="shared" si="15"/>
        <v>0</v>
      </c>
      <c r="BG146" s="179">
        <f t="shared" si="16"/>
        <v>0</v>
      </c>
      <c r="BH146" s="179">
        <f t="shared" si="17"/>
        <v>0</v>
      </c>
      <c r="BI146" s="179">
        <f t="shared" si="18"/>
        <v>0</v>
      </c>
      <c r="BJ146" s="15" t="s">
        <v>79</v>
      </c>
      <c r="BK146" s="179">
        <f t="shared" si="19"/>
        <v>0</v>
      </c>
      <c r="BL146" s="15" t="s">
        <v>136</v>
      </c>
      <c r="BM146" s="178" t="s">
        <v>357</v>
      </c>
    </row>
    <row r="147" spans="1:65" s="2" customFormat="1" ht="21.75" customHeight="1">
      <c r="A147" s="32"/>
      <c r="B147" s="33"/>
      <c r="C147" s="167" t="s">
        <v>358</v>
      </c>
      <c r="D147" s="167" t="s">
        <v>111</v>
      </c>
      <c r="E147" s="168" t="s">
        <v>359</v>
      </c>
      <c r="F147" s="169" t="s">
        <v>360</v>
      </c>
      <c r="G147" s="170" t="s">
        <v>121</v>
      </c>
      <c r="H147" s="171">
        <v>5</v>
      </c>
      <c r="I147" s="172"/>
      <c r="J147" s="173">
        <f t="shared" si="10"/>
        <v>0</v>
      </c>
      <c r="K147" s="169" t="s">
        <v>115</v>
      </c>
      <c r="L147" s="37"/>
      <c r="M147" s="174" t="s">
        <v>21</v>
      </c>
      <c r="N147" s="175" t="s">
        <v>42</v>
      </c>
      <c r="O147" s="62"/>
      <c r="P147" s="176">
        <f t="shared" si="11"/>
        <v>0</v>
      </c>
      <c r="Q147" s="176">
        <v>0</v>
      </c>
      <c r="R147" s="176">
        <f t="shared" si="12"/>
        <v>0</v>
      </c>
      <c r="S147" s="176">
        <v>0</v>
      </c>
      <c r="T147" s="177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8" t="s">
        <v>136</v>
      </c>
      <c r="AT147" s="178" t="s">
        <v>111</v>
      </c>
      <c r="AU147" s="178" t="s">
        <v>79</v>
      </c>
      <c r="AY147" s="15" t="s">
        <v>108</v>
      </c>
      <c r="BE147" s="179">
        <f t="shared" si="14"/>
        <v>0</v>
      </c>
      <c r="BF147" s="179">
        <f t="shared" si="15"/>
        <v>0</v>
      </c>
      <c r="BG147" s="179">
        <f t="shared" si="16"/>
        <v>0</v>
      </c>
      <c r="BH147" s="179">
        <f t="shared" si="17"/>
        <v>0</v>
      </c>
      <c r="BI147" s="179">
        <f t="shared" si="18"/>
        <v>0</v>
      </c>
      <c r="BJ147" s="15" t="s">
        <v>79</v>
      </c>
      <c r="BK147" s="179">
        <f t="shared" si="19"/>
        <v>0</v>
      </c>
      <c r="BL147" s="15" t="s">
        <v>136</v>
      </c>
      <c r="BM147" s="178" t="s">
        <v>361</v>
      </c>
    </row>
    <row r="148" spans="1:65" s="2" customFormat="1" ht="24.15" customHeight="1">
      <c r="A148" s="32"/>
      <c r="B148" s="33"/>
      <c r="C148" s="167" t="s">
        <v>362</v>
      </c>
      <c r="D148" s="167" t="s">
        <v>111</v>
      </c>
      <c r="E148" s="168" t="s">
        <v>363</v>
      </c>
      <c r="F148" s="169" t="s">
        <v>364</v>
      </c>
      <c r="G148" s="170" t="s">
        <v>121</v>
      </c>
      <c r="H148" s="171">
        <v>2</v>
      </c>
      <c r="I148" s="172"/>
      <c r="J148" s="173">
        <f t="shared" si="10"/>
        <v>0</v>
      </c>
      <c r="K148" s="169" t="s">
        <v>115</v>
      </c>
      <c r="L148" s="37"/>
      <c r="M148" s="174" t="s">
        <v>21</v>
      </c>
      <c r="N148" s="175" t="s">
        <v>42</v>
      </c>
      <c r="O148" s="62"/>
      <c r="P148" s="176">
        <f t="shared" si="11"/>
        <v>0</v>
      </c>
      <c r="Q148" s="176">
        <v>0</v>
      </c>
      <c r="R148" s="176">
        <f t="shared" si="12"/>
        <v>0</v>
      </c>
      <c r="S148" s="176">
        <v>0</v>
      </c>
      <c r="T148" s="177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8" t="s">
        <v>136</v>
      </c>
      <c r="AT148" s="178" t="s">
        <v>111</v>
      </c>
      <c r="AU148" s="178" t="s">
        <v>79</v>
      </c>
      <c r="AY148" s="15" t="s">
        <v>108</v>
      </c>
      <c r="BE148" s="179">
        <f t="shared" si="14"/>
        <v>0</v>
      </c>
      <c r="BF148" s="179">
        <f t="shared" si="15"/>
        <v>0</v>
      </c>
      <c r="BG148" s="179">
        <f t="shared" si="16"/>
        <v>0</v>
      </c>
      <c r="BH148" s="179">
        <f t="shared" si="17"/>
        <v>0</v>
      </c>
      <c r="BI148" s="179">
        <f t="shared" si="18"/>
        <v>0</v>
      </c>
      <c r="BJ148" s="15" t="s">
        <v>79</v>
      </c>
      <c r="BK148" s="179">
        <f t="shared" si="19"/>
        <v>0</v>
      </c>
      <c r="BL148" s="15" t="s">
        <v>136</v>
      </c>
      <c r="BM148" s="178" t="s">
        <v>365</v>
      </c>
    </row>
    <row r="149" spans="1:65" s="2" customFormat="1" ht="62.7" customHeight="1">
      <c r="A149" s="32"/>
      <c r="B149" s="33"/>
      <c r="C149" s="167" t="s">
        <v>366</v>
      </c>
      <c r="D149" s="167" t="s">
        <v>111</v>
      </c>
      <c r="E149" s="168" t="s">
        <v>367</v>
      </c>
      <c r="F149" s="169" t="s">
        <v>368</v>
      </c>
      <c r="G149" s="170" t="s">
        <v>121</v>
      </c>
      <c r="H149" s="171">
        <v>1</v>
      </c>
      <c r="I149" s="172"/>
      <c r="J149" s="173">
        <f t="shared" si="10"/>
        <v>0</v>
      </c>
      <c r="K149" s="169" t="s">
        <v>115</v>
      </c>
      <c r="L149" s="37"/>
      <c r="M149" s="174" t="s">
        <v>21</v>
      </c>
      <c r="N149" s="175" t="s">
        <v>42</v>
      </c>
      <c r="O149" s="62"/>
      <c r="P149" s="176">
        <f t="shared" si="11"/>
        <v>0</v>
      </c>
      <c r="Q149" s="176">
        <v>0</v>
      </c>
      <c r="R149" s="176">
        <f t="shared" si="12"/>
        <v>0</v>
      </c>
      <c r="S149" s="176">
        <v>0</v>
      </c>
      <c r="T149" s="177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8" t="s">
        <v>136</v>
      </c>
      <c r="AT149" s="178" t="s">
        <v>111</v>
      </c>
      <c r="AU149" s="178" t="s">
        <v>79</v>
      </c>
      <c r="AY149" s="15" t="s">
        <v>108</v>
      </c>
      <c r="BE149" s="179">
        <f t="shared" si="14"/>
        <v>0</v>
      </c>
      <c r="BF149" s="179">
        <f t="shared" si="15"/>
        <v>0</v>
      </c>
      <c r="BG149" s="179">
        <f t="shared" si="16"/>
        <v>0</v>
      </c>
      <c r="BH149" s="179">
        <f t="shared" si="17"/>
        <v>0</v>
      </c>
      <c r="BI149" s="179">
        <f t="shared" si="18"/>
        <v>0</v>
      </c>
      <c r="BJ149" s="15" t="s">
        <v>79</v>
      </c>
      <c r="BK149" s="179">
        <f t="shared" si="19"/>
        <v>0</v>
      </c>
      <c r="BL149" s="15" t="s">
        <v>136</v>
      </c>
      <c r="BM149" s="178" t="s">
        <v>369</v>
      </c>
    </row>
    <row r="150" spans="1:65" s="2" customFormat="1" ht="33" customHeight="1">
      <c r="A150" s="32"/>
      <c r="B150" s="33"/>
      <c r="C150" s="167" t="s">
        <v>370</v>
      </c>
      <c r="D150" s="167" t="s">
        <v>111</v>
      </c>
      <c r="E150" s="168" t="s">
        <v>371</v>
      </c>
      <c r="F150" s="169" t="s">
        <v>372</v>
      </c>
      <c r="G150" s="170" t="s">
        <v>121</v>
      </c>
      <c r="H150" s="171">
        <v>2</v>
      </c>
      <c r="I150" s="172"/>
      <c r="J150" s="173">
        <f t="shared" si="10"/>
        <v>0</v>
      </c>
      <c r="K150" s="169" t="s">
        <v>115</v>
      </c>
      <c r="L150" s="37"/>
      <c r="M150" s="174" t="s">
        <v>21</v>
      </c>
      <c r="N150" s="175" t="s">
        <v>42</v>
      </c>
      <c r="O150" s="62"/>
      <c r="P150" s="176">
        <f t="shared" si="11"/>
        <v>0</v>
      </c>
      <c r="Q150" s="176">
        <v>0</v>
      </c>
      <c r="R150" s="176">
        <f t="shared" si="12"/>
        <v>0</v>
      </c>
      <c r="S150" s="176">
        <v>0</v>
      </c>
      <c r="T150" s="177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8" t="s">
        <v>136</v>
      </c>
      <c r="AT150" s="178" t="s">
        <v>111</v>
      </c>
      <c r="AU150" s="178" t="s">
        <v>79</v>
      </c>
      <c r="AY150" s="15" t="s">
        <v>108</v>
      </c>
      <c r="BE150" s="179">
        <f t="shared" si="14"/>
        <v>0</v>
      </c>
      <c r="BF150" s="179">
        <f t="shared" si="15"/>
        <v>0</v>
      </c>
      <c r="BG150" s="179">
        <f t="shared" si="16"/>
        <v>0</v>
      </c>
      <c r="BH150" s="179">
        <f t="shared" si="17"/>
        <v>0</v>
      </c>
      <c r="BI150" s="179">
        <f t="shared" si="18"/>
        <v>0</v>
      </c>
      <c r="BJ150" s="15" t="s">
        <v>79</v>
      </c>
      <c r="BK150" s="179">
        <f t="shared" si="19"/>
        <v>0</v>
      </c>
      <c r="BL150" s="15" t="s">
        <v>136</v>
      </c>
      <c r="BM150" s="178" t="s">
        <v>373</v>
      </c>
    </row>
    <row r="151" spans="1:65" s="2" customFormat="1" ht="33" customHeight="1">
      <c r="A151" s="32"/>
      <c r="B151" s="33"/>
      <c r="C151" s="167" t="s">
        <v>374</v>
      </c>
      <c r="D151" s="167" t="s">
        <v>111</v>
      </c>
      <c r="E151" s="168" t="s">
        <v>375</v>
      </c>
      <c r="F151" s="169" t="s">
        <v>376</v>
      </c>
      <c r="G151" s="170" t="s">
        <v>121</v>
      </c>
      <c r="H151" s="171">
        <v>8</v>
      </c>
      <c r="I151" s="172"/>
      <c r="J151" s="173">
        <f t="shared" si="10"/>
        <v>0</v>
      </c>
      <c r="K151" s="169" t="s">
        <v>115</v>
      </c>
      <c r="L151" s="37"/>
      <c r="M151" s="174" t="s">
        <v>21</v>
      </c>
      <c r="N151" s="175" t="s">
        <v>42</v>
      </c>
      <c r="O151" s="62"/>
      <c r="P151" s="176">
        <f t="shared" si="11"/>
        <v>0</v>
      </c>
      <c r="Q151" s="176">
        <v>0</v>
      </c>
      <c r="R151" s="176">
        <f t="shared" si="12"/>
        <v>0</v>
      </c>
      <c r="S151" s="176">
        <v>0</v>
      </c>
      <c r="T151" s="177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8" t="s">
        <v>136</v>
      </c>
      <c r="AT151" s="178" t="s">
        <v>111</v>
      </c>
      <c r="AU151" s="178" t="s">
        <v>79</v>
      </c>
      <c r="AY151" s="15" t="s">
        <v>108</v>
      </c>
      <c r="BE151" s="179">
        <f t="shared" si="14"/>
        <v>0</v>
      </c>
      <c r="BF151" s="179">
        <f t="shared" si="15"/>
        <v>0</v>
      </c>
      <c r="BG151" s="179">
        <f t="shared" si="16"/>
        <v>0</v>
      </c>
      <c r="BH151" s="179">
        <f t="shared" si="17"/>
        <v>0</v>
      </c>
      <c r="BI151" s="179">
        <f t="shared" si="18"/>
        <v>0</v>
      </c>
      <c r="BJ151" s="15" t="s">
        <v>79</v>
      </c>
      <c r="BK151" s="179">
        <f t="shared" si="19"/>
        <v>0</v>
      </c>
      <c r="BL151" s="15" t="s">
        <v>136</v>
      </c>
      <c r="BM151" s="178" t="s">
        <v>377</v>
      </c>
    </row>
    <row r="152" spans="1:65" s="2" customFormat="1" ht="37.950000000000003" customHeight="1">
      <c r="A152" s="32"/>
      <c r="B152" s="33"/>
      <c r="C152" s="167" t="s">
        <v>378</v>
      </c>
      <c r="D152" s="167" t="s">
        <v>111</v>
      </c>
      <c r="E152" s="168" t="s">
        <v>379</v>
      </c>
      <c r="F152" s="169" t="s">
        <v>380</v>
      </c>
      <c r="G152" s="170" t="s">
        <v>149</v>
      </c>
      <c r="H152" s="171">
        <v>10</v>
      </c>
      <c r="I152" s="172"/>
      <c r="J152" s="173">
        <f t="shared" si="10"/>
        <v>0</v>
      </c>
      <c r="K152" s="169" t="s">
        <v>115</v>
      </c>
      <c r="L152" s="37"/>
      <c r="M152" s="174" t="s">
        <v>21</v>
      </c>
      <c r="N152" s="175" t="s">
        <v>42</v>
      </c>
      <c r="O152" s="62"/>
      <c r="P152" s="176">
        <f t="shared" si="11"/>
        <v>0</v>
      </c>
      <c r="Q152" s="176">
        <v>0</v>
      </c>
      <c r="R152" s="176">
        <f t="shared" si="12"/>
        <v>0</v>
      </c>
      <c r="S152" s="176">
        <v>0</v>
      </c>
      <c r="T152" s="177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8" t="s">
        <v>136</v>
      </c>
      <c r="AT152" s="178" t="s">
        <v>111</v>
      </c>
      <c r="AU152" s="178" t="s">
        <v>79</v>
      </c>
      <c r="AY152" s="15" t="s">
        <v>108</v>
      </c>
      <c r="BE152" s="179">
        <f t="shared" si="14"/>
        <v>0</v>
      </c>
      <c r="BF152" s="179">
        <f t="shared" si="15"/>
        <v>0</v>
      </c>
      <c r="BG152" s="179">
        <f t="shared" si="16"/>
        <v>0</v>
      </c>
      <c r="BH152" s="179">
        <f t="shared" si="17"/>
        <v>0</v>
      </c>
      <c r="BI152" s="179">
        <f t="shared" si="18"/>
        <v>0</v>
      </c>
      <c r="BJ152" s="15" t="s">
        <v>79</v>
      </c>
      <c r="BK152" s="179">
        <f t="shared" si="19"/>
        <v>0</v>
      </c>
      <c r="BL152" s="15" t="s">
        <v>136</v>
      </c>
      <c r="BM152" s="178" t="s">
        <v>381</v>
      </c>
    </row>
    <row r="153" spans="1:65" s="2" customFormat="1" ht="24.15" customHeight="1">
      <c r="A153" s="32"/>
      <c r="B153" s="33"/>
      <c r="C153" s="167" t="s">
        <v>382</v>
      </c>
      <c r="D153" s="167" t="s">
        <v>111</v>
      </c>
      <c r="E153" s="168" t="s">
        <v>383</v>
      </c>
      <c r="F153" s="169" t="s">
        <v>384</v>
      </c>
      <c r="G153" s="170" t="s">
        <v>121</v>
      </c>
      <c r="H153" s="171">
        <v>1</v>
      </c>
      <c r="I153" s="172"/>
      <c r="J153" s="173">
        <f t="shared" si="10"/>
        <v>0</v>
      </c>
      <c r="K153" s="169" t="s">
        <v>115</v>
      </c>
      <c r="L153" s="37"/>
      <c r="M153" s="174" t="s">
        <v>21</v>
      </c>
      <c r="N153" s="175" t="s">
        <v>42</v>
      </c>
      <c r="O153" s="62"/>
      <c r="P153" s="176">
        <f t="shared" si="11"/>
        <v>0</v>
      </c>
      <c r="Q153" s="176">
        <v>0</v>
      </c>
      <c r="R153" s="176">
        <f t="shared" si="12"/>
        <v>0</v>
      </c>
      <c r="S153" s="176">
        <v>0</v>
      </c>
      <c r="T153" s="177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8" t="s">
        <v>136</v>
      </c>
      <c r="AT153" s="178" t="s">
        <v>111</v>
      </c>
      <c r="AU153" s="178" t="s">
        <v>79</v>
      </c>
      <c r="AY153" s="15" t="s">
        <v>108</v>
      </c>
      <c r="BE153" s="179">
        <f t="shared" si="14"/>
        <v>0</v>
      </c>
      <c r="BF153" s="179">
        <f t="shared" si="15"/>
        <v>0</v>
      </c>
      <c r="BG153" s="179">
        <f t="shared" si="16"/>
        <v>0</v>
      </c>
      <c r="BH153" s="179">
        <f t="shared" si="17"/>
        <v>0</v>
      </c>
      <c r="BI153" s="179">
        <f t="shared" si="18"/>
        <v>0</v>
      </c>
      <c r="BJ153" s="15" t="s">
        <v>79</v>
      </c>
      <c r="BK153" s="179">
        <f t="shared" si="19"/>
        <v>0</v>
      </c>
      <c r="BL153" s="15" t="s">
        <v>136</v>
      </c>
      <c r="BM153" s="178" t="s">
        <v>385</v>
      </c>
    </row>
    <row r="154" spans="1:65" s="2" customFormat="1" ht="21.75" customHeight="1">
      <c r="A154" s="32"/>
      <c r="B154" s="33"/>
      <c r="C154" s="167" t="s">
        <v>386</v>
      </c>
      <c r="D154" s="167" t="s">
        <v>111</v>
      </c>
      <c r="E154" s="168" t="s">
        <v>387</v>
      </c>
      <c r="F154" s="169" t="s">
        <v>388</v>
      </c>
      <c r="G154" s="170" t="s">
        <v>121</v>
      </c>
      <c r="H154" s="171">
        <v>2</v>
      </c>
      <c r="I154" s="172"/>
      <c r="J154" s="173">
        <f t="shared" si="10"/>
        <v>0</v>
      </c>
      <c r="K154" s="169" t="s">
        <v>115</v>
      </c>
      <c r="L154" s="37"/>
      <c r="M154" s="174" t="s">
        <v>21</v>
      </c>
      <c r="N154" s="175" t="s">
        <v>42</v>
      </c>
      <c r="O154" s="62"/>
      <c r="P154" s="176">
        <f t="shared" si="11"/>
        <v>0</v>
      </c>
      <c r="Q154" s="176">
        <v>0</v>
      </c>
      <c r="R154" s="176">
        <f t="shared" si="12"/>
        <v>0</v>
      </c>
      <c r="S154" s="176">
        <v>0</v>
      </c>
      <c r="T154" s="177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8" t="s">
        <v>136</v>
      </c>
      <c r="AT154" s="178" t="s">
        <v>111</v>
      </c>
      <c r="AU154" s="178" t="s">
        <v>79</v>
      </c>
      <c r="AY154" s="15" t="s">
        <v>108</v>
      </c>
      <c r="BE154" s="179">
        <f t="shared" si="14"/>
        <v>0</v>
      </c>
      <c r="BF154" s="179">
        <f t="shared" si="15"/>
        <v>0</v>
      </c>
      <c r="BG154" s="179">
        <f t="shared" si="16"/>
        <v>0</v>
      </c>
      <c r="BH154" s="179">
        <f t="shared" si="17"/>
        <v>0</v>
      </c>
      <c r="BI154" s="179">
        <f t="shared" si="18"/>
        <v>0</v>
      </c>
      <c r="BJ154" s="15" t="s">
        <v>79</v>
      </c>
      <c r="BK154" s="179">
        <f t="shared" si="19"/>
        <v>0</v>
      </c>
      <c r="BL154" s="15" t="s">
        <v>136</v>
      </c>
      <c r="BM154" s="178" t="s">
        <v>389</v>
      </c>
    </row>
    <row r="155" spans="1:65" s="2" customFormat="1" ht="24.15" customHeight="1">
      <c r="A155" s="32"/>
      <c r="B155" s="33"/>
      <c r="C155" s="167" t="s">
        <v>390</v>
      </c>
      <c r="D155" s="167" t="s">
        <v>111</v>
      </c>
      <c r="E155" s="168" t="s">
        <v>391</v>
      </c>
      <c r="F155" s="169" t="s">
        <v>392</v>
      </c>
      <c r="G155" s="170" t="s">
        <v>149</v>
      </c>
      <c r="H155" s="171">
        <v>45</v>
      </c>
      <c r="I155" s="172"/>
      <c r="J155" s="173">
        <f t="shared" ref="J155:J165" si="20">ROUND(I155*H155,2)</f>
        <v>0</v>
      </c>
      <c r="K155" s="169" t="s">
        <v>115</v>
      </c>
      <c r="L155" s="37"/>
      <c r="M155" s="174" t="s">
        <v>21</v>
      </c>
      <c r="N155" s="175" t="s">
        <v>42</v>
      </c>
      <c r="O155" s="62"/>
      <c r="P155" s="176">
        <f t="shared" ref="P155:P165" si="21">O155*H155</f>
        <v>0</v>
      </c>
      <c r="Q155" s="176">
        <v>0</v>
      </c>
      <c r="R155" s="176">
        <f t="shared" ref="R155:R165" si="22">Q155*H155</f>
        <v>0</v>
      </c>
      <c r="S155" s="176">
        <v>0</v>
      </c>
      <c r="T155" s="177">
        <f t="shared" ref="T155:T165" si="23"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8" t="s">
        <v>136</v>
      </c>
      <c r="AT155" s="178" t="s">
        <v>111</v>
      </c>
      <c r="AU155" s="178" t="s">
        <v>79</v>
      </c>
      <c r="AY155" s="15" t="s">
        <v>108</v>
      </c>
      <c r="BE155" s="179">
        <f t="shared" ref="BE155:BE165" si="24">IF(N155="základní",J155,0)</f>
        <v>0</v>
      </c>
      <c r="BF155" s="179">
        <f t="shared" ref="BF155:BF165" si="25">IF(N155="snížená",J155,0)</f>
        <v>0</v>
      </c>
      <c r="BG155" s="179">
        <f t="shared" ref="BG155:BG165" si="26">IF(N155="zákl. přenesená",J155,0)</f>
        <v>0</v>
      </c>
      <c r="BH155" s="179">
        <f t="shared" ref="BH155:BH165" si="27">IF(N155="sníž. přenesená",J155,0)</f>
        <v>0</v>
      </c>
      <c r="BI155" s="179">
        <f t="shared" ref="BI155:BI165" si="28">IF(N155="nulová",J155,0)</f>
        <v>0</v>
      </c>
      <c r="BJ155" s="15" t="s">
        <v>79</v>
      </c>
      <c r="BK155" s="179">
        <f t="shared" ref="BK155:BK165" si="29">ROUND(I155*H155,2)</f>
        <v>0</v>
      </c>
      <c r="BL155" s="15" t="s">
        <v>136</v>
      </c>
      <c r="BM155" s="178" t="s">
        <v>393</v>
      </c>
    </row>
    <row r="156" spans="1:65" s="2" customFormat="1" ht="62.7" customHeight="1">
      <c r="A156" s="32"/>
      <c r="B156" s="33"/>
      <c r="C156" s="167" t="s">
        <v>394</v>
      </c>
      <c r="D156" s="167" t="s">
        <v>111</v>
      </c>
      <c r="E156" s="168" t="s">
        <v>395</v>
      </c>
      <c r="F156" s="169" t="s">
        <v>396</v>
      </c>
      <c r="G156" s="170" t="s">
        <v>397</v>
      </c>
      <c r="H156" s="171">
        <v>100</v>
      </c>
      <c r="I156" s="172"/>
      <c r="J156" s="173">
        <f t="shared" si="20"/>
        <v>0</v>
      </c>
      <c r="K156" s="169" t="s">
        <v>115</v>
      </c>
      <c r="L156" s="37"/>
      <c r="M156" s="174" t="s">
        <v>21</v>
      </c>
      <c r="N156" s="175" t="s">
        <v>42</v>
      </c>
      <c r="O156" s="62"/>
      <c r="P156" s="176">
        <f t="shared" si="21"/>
        <v>0</v>
      </c>
      <c r="Q156" s="176">
        <v>0</v>
      </c>
      <c r="R156" s="176">
        <f t="shared" si="22"/>
        <v>0</v>
      </c>
      <c r="S156" s="176">
        <v>0</v>
      </c>
      <c r="T156" s="177">
        <f t="shared" si="2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8" t="s">
        <v>136</v>
      </c>
      <c r="AT156" s="178" t="s">
        <v>111</v>
      </c>
      <c r="AU156" s="178" t="s">
        <v>79</v>
      </c>
      <c r="AY156" s="15" t="s">
        <v>108</v>
      </c>
      <c r="BE156" s="179">
        <f t="shared" si="24"/>
        <v>0</v>
      </c>
      <c r="BF156" s="179">
        <f t="shared" si="25"/>
        <v>0</v>
      </c>
      <c r="BG156" s="179">
        <f t="shared" si="26"/>
        <v>0</v>
      </c>
      <c r="BH156" s="179">
        <f t="shared" si="27"/>
        <v>0</v>
      </c>
      <c r="BI156" s="179">
        <f t="shared" si="28"/>
        <v>0</v>
      </c>
      <c r="BJ156" s="15" t="s">
        <v>79</v>
      </c>
      <c r="BK156" s="179">
        <f t="shared" si="29"/>
        <v>0</v>
      </c>
      <c r="BL156" s="15" t="s">
        <v>136</v>
      </c>
      <c r="BM156" s="178" t="s">
        <v>398</v>
      </c>
    </row>
    <row r="157" spans="1:65" s="2" customFormat="1" ht="16.5" customHeight="1">
      <c r="A157" s="32"/>
      <c r="B157" s="33"/>
      <c r="C157" s="180" t="s">
        <v>399</v>
      </c>
      <c r="D157" s="180" t="s">
        <v>118</v>
      </c>
      <c r="E157" s="181" t="s">
        <v>400</v>
      </c>
      <c r="F157" s="182" t="s">
        <v>401</v>
      </c>
      <c r="G157" s="183" t="s">
        <v>121</v>
      </c>
      <c r="H157" s="184">
        <v>6</v>
      </c>
      <c r="I157" s="185"/>
      <c r="J157" s="186">
        <f t="shared" si="20"/>
        <v>0</v>
      </c>
      <c r="K157" s="182" t="s">
        <v>115</v>
      </c>
      <c r="L157" s="187"/>
      <c r="M157" s="188" t="s">
        <v>21</v>
      </c>
      <c r="N157" s="189" t="s">
        <v>42</v>
      </c>
      <c r="O157" s="62"/>
      <c r="P157" s="176">
        <f t="shared" si="21"/>
        <v>0</v>
      </c>
      <c r="Q157" s="176">
        <v>0</v>
      </c>
      <c r="R157" s="176">
        <f t="shared" si="22"/>
        <v>0</v>
      </c>
      <c r="S157" s="176">
        <v>0</v>
      </c>
      <c r="T157" s="177">
        <f t="shared" si="2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8" t="s">
        <v>136</v>
      </c>
      <c r="AT157" s="178" t="s">
        <v>118</v>
      </c>
      <c r="AU157" s="178" t="s">
        <v>79</v>
      </c>
      <c r="AY157" s="15" t="s">
        <v>108</v>
      </c>
      <c r="BE157" s="179">
        <f t="shared" si="24"/>
        <v>0</v>
      </c>
      <c r="BF157" s="179">
        <f t="shared" si="25"/>
        <v>0</v>
      </c>
      <c r="BG157" s="179">
        <f t="shared" si="26"/>
        <v>0</v>
      </c>
      <c r="BH157" s="179">
        <f t="shared" si="27"/>
        <v>0</v>
      </c>
      <c r="BI157" s="179">
        <f t="shared" si="28"/>
        <v>0</v>
      </c>
      <c r="BJ157" s="15" t="s">
        <v>79</v>
      </c>
      <c r="BK157" s="179">
        <f t="shared" si="29"/>
        <v>0</v>
      </c>
      <c r="BL157" s="15" t="s">
        <v>136</v>
      </c>
      <c r="BM157" s="178" t="s">
        <v>402</v>
      </c>
    </row>
    <row r="158" spans="1:65" s="2" customFormat="1" ht="16.5" customHeight="1">
      <c r="A158" s="32"/>
      <c r="B158" s="33"/>
      <c r="C158" s="180" t="s">
        <v>403</v>
      </c>
      <c r="D158" s="180" t="s">
        <v>118</v>
      </c>
      <c r="E158" s="181" t="s">
        <v>404</v>
      </c>
      <c r="F158" s="182" t="s">
        <v>405</v>
      </c>
      <c r="G158" s="183" t="s">
        <v>121</v>
      </c>
      <c r="H158" s="184">
        <v>20</v>
      </c>
      <c r="I158" s="185"/>
      <c r="J158" s="186">
        <f t="shared" si="20"/>
        <v>0</v>
      </c>
      <c r="K158" s="182" t="s">
        <v>115</v>
      </c>
      <c r="L158" s="187"/>
      <c r="M158" s="188" t="s">
        <v>21</v>
      </c>
      <c r="N158" s="189" t="s">
        <v>42</v>
      </c>
      <c r="O158" s="62"/>
      <c r="P158" s="176">
        <f t="shared" si="21"/>
        <v>0</v>
      </c>
      <c r="Q158" s="176">
        <v>0</v>
      </c>
      <c r="R158" s="176">
        <f t="shared" si="22"/>
        <v>0</v>
      </c>
      <c r="S158" s="176">
        <v>0</v>
      </c>
      <c r="T158" s="177">
        <f t="shared" si="2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8" t="s">
        <v>136</v>
      </c>
      <c r="AT158" s="178" t="s">
        <v>118</v>
      </c>
      <c r="AU158" s="178" t="s">
        <v>79</v>
      </c>
      <c r="AY158" s="15" t="s">
        <v>108</v>
      </c>
      <c r="BE158" s="179">
        <f t="shared" si="24"/>
        <v>0</v>
      </c>
      <c r="BF158" s="179">
        <f t="shared" si="25"/>
        <v>0</v>
      </c>
      <c r="BG158" s="179">
        <f t="shared" si="26"/>
        <v>0</v>
      </c>
      <c r="BH158" s="179">
        <f t="shared" si="27"/>
        <v>0</v>
      </c>
      <c r="BI158" s="179">
        <f t="shared" si="28"/>
        <v>0</v>
      </c>
      <c r="BJ158" s="15" t="s">
        <v>79</v>
      </c>
      <c r="BK158" s="179">
        <f t="shared" si="29"/>
        <v>0</v>
      </c>
      <c r="BL158" s="15" t="s">
        <v>136</v>
      </c>
      <c r="BM158" s="178" t="s">
        <v>406</v>
      </c>
    </row>
    <row r="159" spans="1:65" s="2" customFormat="1" ht="16.5" customHeight="1">
      <c r="A159" s="32"/>
      <c r="B159" s="33"/>
      <c r="C159" s="180" t="s">
        <v>407</v>
      </c>
      <c r="D159" s="180" t="s">
        <v>118</v>
      </c>
      <c r="E159" s="181" t="s">
        <v>408</v>
      </c>
      <c r="F159" s="182" t="s">
        <v>409</v>
      </c>
      <c r="G159" s="183" t="s">
        <v>121</v>
      </c>
      <c r="H159" s="184">
        <v>2</v>
      </c>
      <c r="I159" s="185"/>
      <c r="J159" s="186">
        <f t="shared" si="20"/>
        <v>0</v>
      </c>
      <c r="K159" s="182" t="s">
        <v>115</v>
      </c>
      <c r="L159" s="187"/>
      <c r="M159" s="188" t="s">
        <v>21</v>
      </c>
      <c r="N159" s="189" t="s">
        <v>42</v>
      </c>
      <c r="O159" s="62"/>
      <c r="P159" s="176">
        <f t="shared" si="21"/>
        <v>0</v>
      </c>
      <c r="Q159" s="176">
        <v>0</v>
      </c>
      <c r="R159" s="176">
        <f t="shared" si="22"/>
        <v>0</v>
      </c>
      <c r="S159" s="176">
        <v>0</v>
      </c>
      <c r="T159" s="177">
        <f t="shared" si="2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8" t="s">
        <v>136</v>
      </c>
      <c r="AT159" s="178" t="s">
        <v>118</v>
      </c>
      <c r="AU159" s="178" t="s">
        <v>79</v>
      </c>
      <c r="AY159" s="15" t="s">
        <v>108</v>
      </c>
      <c r="BE159" s="179">
        <f t="shared" si="24"/>
        <v>0</v>
      </c>
      <c r="BF159" s="179">
        <f t="shared" si="25"/>
        <v>0</v>
      </c>
      <c r="BG159" s="179">
        <f t="shared" si="26"/>
        <v>0</v>
      </c>
      <c r="BH159" s="179">
        <f t="shared" si="27"/>
        <v>0</v>
      </c>
      <c r="BI159" s="179">
        <f t="shared" si="28"/>
        <v>0</v>
      </c>
      <c r="BJ159" s="15" t="s">
        <v>79</v>
      </c>
      <c r="BK159" s="179">
        <f t="shared" si="29"/>
        <v>0</v>
      </c>
      <c r="BL159" s="15" t="s">
        <v>136</v>
      </c>
      <c r="BM159" s="178" t="s">
        <v>410</v>
      </c>
    </row>
    <row r="160" spans="1:65" s="2" customFormat="1" ht="66.75" customHeight="1">
      <c r="A160" s="32"/>
      <c r="B160" s="33"/>
      <c r="C160" s="167" t="s">
        <v>411</v>
      </c>
      <c r="D160" s="167" t="s">
        <v>111</v>
      </c>
      <c r="E160" s="168" t="s">
        <v>412</v>
      </c>
      <c r="F160" s="169" t="s">
        <v>413</v>
      </c>
      <c r="G160" s="170" t="s">
        <v>397</v>
      </c>
      <c r="H160" s="171">
        <v>126</v>
      </c>
      <c r="I160" s="172"/>
      <c r="J160" s="173">
        <f t="shared" si="20"/>
        <v>0</v>
      </c>
      <c r="K160" s="169" t="s">
        <v>115</v>
      </c>
      <c r="L160" s="37"/>
      <c r="M160" s="174" t="s">
        <v>21</v>
      </c>
      <c r="N160" s="175" t="s">
        <v>42</v>
      </c>
      <c r="O160" s="62"/>
      <c r="P160" s="176">
        <f t="shared" si="21"/>
        <v>0</v>
      </c>
      <c r="Q160" s="176">
        <v>0</v>
      </c>
      <c r="R160" s="176">
        <f t="shared" si="22"/>
        <v>0</v>
      </c>
      <c r="S160" s="176">
        <v>0</v>
      </c>
      <c r="T160" s="177">
        <f t="shared" si="2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8" t="s">
        <v>136</v>
      </c>
      <c r="AT160" s="178" t="s">
        <v>111</v>
      </c>
      <c r="AU160" s="178" t="s">
        <v>79</v>
      </c>
      <c r="AY160" s="15" t="s">
        <v>108</v>
      </c>
      <c r="BE160" s="179">
        <f t="shared" si="24"/>
        <v>0</v>
      </c>
      <c r="BF160" s="179">
        <f t="shared" si="25"/>
        <v>0</v>
      </c>
      <c r="BG160" s="179">
        <f t="shared" si="26"/>
        <v>0</v>
      </c>
      <c r="BH160" s="179">
        <f t="shared" si="27"/>
        <v>0</v>
      </c>
      <c r="BI160" s="179">
        <f t="shared" si="28"/>
        <v>0</v>
      </c>
      <c r="BJ160" s="15" t="s">
        <v>79</v>
      </c>
      <c r="BK160" s="179">
        <f t="shared" si="29"/>
        <v>0</v>
      </c>
      <c r="BL160" s="15" t="s">
        <v>136</v>
      </c>
      <c r="BM160" s="178" t="s">
        <v>414</v>
      </c>
    </row>
    <row r="161" spans="1:65" s="2" customFormat="1" ht="44.25" customHeight="1">
      <c r="A161" s="32"/>
      <c r="B161" s="33"/>
      <c r="C161" s="167" t="s">
        <v>415</v>
      </c>
      <c r="D161" s="167" t="s">
        <v>111</v>
      </c>
      <c r="E161" s="168" t="s">
        <v>416</v>
      </c>
      <c r="F161" s="169" t="s">
        <v>417</v>
      </c>
      <c r="G161" s="170" t="s">
        <v>397</v>
      </c>
      <c r="H161" s="171">
        <v>101</v>
      </c>
      <c r="I161" s="172"/>
      <c r="J161" s="173">
        <f t="shared" si="20"/>
        <v>0</v>
      </c>
      <c r="K161" s="169" t="s">
        <v>115</v>
      </c>
      <c r="L161" s="37"/>
      <c r="M161" s="174" t="s">
        <v>21</v>
      </c>
      <c r="N161" s="175" t="s">
        <v>42</v>
      </c>
      <c r="O161" s="62"/>
      <c r="P161" s="176">
        <f t="shared" si="21"/>
        <v>0</v>
      </c>
      <c r="Q161" s="176">
        <v>0</v>
      </c>
      <c r="R161" s="176">
        <f t="shared" si="22"/>
        <v>0</v>
      </c>
      <c r="S161" s="176">
        <v>0</v>
      </c>
      <c r="T161" s="177">
        <f t="shared" si="2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8" t="s">
        <v>136</v>
      </c>
      <c r="AT161" s="178" t="s">
        <v>111</v>
      </c>
      <c r="AU161" s="178" t="s">
        <v>79</v>
      </c>
      <c r="AY161" s="15" t="s">
        <v>108</v>
      </c>
      <c r="BE161" s="179">
        <f t="shared" si="24"/>
        <v>0</v>
      </c>
      <c r="BF161" s="179">
        <f t="shared" si="25"/>
        <v>0</v>
      </c>
      <c r="BG161" s="179">
        <f t="shared" si="26"/>
        <v>0</v>
      </c>
      <c r="BH161" s="179">
        <f t="shared" si="27"/>
        <v>0</v>
      </c>
      <c r="BI161" s="179">
        <f t="shared" si="28"/>
        <v>0</v>
      </c>
      <c r="BJ161" s="15" t="s">
        <v>79</v>
      </c>
      <c r="BK161" s="179">
        <f t="shared" si="29"/>
        <v>0</v>
      </c>
      <c r="BL161" s="15" t="s">
        <v>136</v>
      </c>
      <c r="BM161" s="178" t="s">
        <v>418</v>
      </c>
    </row>
    <row r="162" spans="1:65" s="2" customFormat="1" ht="44.25" customHeight="1">
      <c r="A162" s="32"/>
      <c r="B162" s="33"/>
      <c r="C162" s="167" t="s">
        <v>419</v>
      </c>
      <c r="D162" s="167" t="s">
        <v>111</v>
      </c>
      <c r="E162" s="168" t="s">
        <v>420</v>
      </c>
      <c r="F162" s="169" t="s">
        <v>421</v>
      </c>
      <c r="G162" s="170" t="s">
        <v>397</v>
      </c>
      <c r="H162" s="171">
        <v>25</v>
      </c>
      <c r="I162" s="172"/>
      <c r="J162" s="173">
        <f t="shared" si="20"/>
        <v>0</v>
      </c>
      <c r="K162" s="169" t="s">
        <v>115</v>
      </c>
      <c r="L162" s="37"/>
      <c r="M162" s="174" t="s">
        <v>21</v>
      </c>
      <c r="N162" s="175" t="s">
        <v>42</v>
      </c>
      <c r="O162" s="62"/>
      <c r="P162" s="176">
        <f t="shared" si="21"/>
        <v>0</v>
      </c>
      <c r="Q162" s="176">
        <v>0</v>
      </c>
      <c r="R162" s="176">
        <f t="shared" si="22"/>
        <v>0</v>
      </c>
      <c r="S162" s="176">
        <v>0</v>
      </c>
      <c r="T162" s="177">
        <f t="shared" si="2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8" t="s">
        <v>136</v>
      </c>
      <c r="AT162" s="178" t="s">
        <v>111</v>
      </c>
      <c r="AU162" s="178" t="s">
        <v>79</v>
      </c>
      <c r="AY162" s="15" t="s">
        <v>108</v>
      </c>
      <c r="BE162" s="179">
        <f t="shared" si="24"/>
        <v>0</v>
      </c>
      <c r="BF162" s="179">
        <f t="shared" si="25"/>
        <v>0</v>
      </c>
      <c r="BG162" s="179">
        <f t="shared" si="26"/>
        <v>0</v>
      </c>
      <c r="BH162" s="179">
        <f t="shared" si="27"/>
        <v>0</v>
      </c>
      <c r="BI162" s="179">
        <f t="shared" si="28"/>
        <v>0</v>
      </c>
      <c r="BJ162" s="15" t="s">
        <v>79</v>
      </c>
      <c r="BK162" s="179">
        <f t="shared" si="29"/>
        <v>0</v>
      </c>
      <c r="BL162" s="15" t="s">
        <v>136</v>
      </c>
      <c r="BM162" s="178" t="s">
        <v>422</v>
      </c>
    </row>
    <row r="163" spans="1:65" s="2" customFormat="1" ht="24.15" customHeight="1">
      <c r="A163" s="32"/>
      <c r="B163" s="33"/>
      <c r="C163" s="167" t="s">
        <v>423</v>
      </c>
      <c r="D163" s="167" t="s">
        <v>111</v>
      </c>
      <c r="E163" s="168" t="s">
        <v>424</v>
      </c>
      <c r="F163" s="169" t="s">
        <v>425</v>
      </c>
      <c r="G163" s="170" t="s">
        <v>397</v>
      </c>
      <c r="H163" s="171">
        <v>101</v>
      </c>
      <c r="I163" s="172"/>
      <c r="J163" s="173">
        <f t="shared" si="20"/>
        <v>0</v>
      </c>
      <c r="K163" s="169" t="s">
        <v>115</v>
      </c>
      <c r="L163" s="37"/>
      <c r="M163" s="174" t="s">
        <v>21</v>
      </c>
      <c r="N163" s="175" t="s">
        <v>42</v>
      </c>
      <c r="O163" s="62"/>
      <c r="P163" s="176">
        <f t="shared" si="21"/>
        <v>0</v>
      </c>
      <c r="Q163" s="176">
        <v>0</v>
      </c>
      <c r="R163" s="176">
        <f t="shared" si="22"/>
        <v>0</v>
      </c>
      <c r="S163" s="176">
        <v>0</v>
      </c>
      <c r="T163" s="177">
        <f t="shared" si="2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8" t="s">
        <v>136</v>
      </c>
      <c r="AT163" s="178" t="s">
        <v>111</v>
      </c>
      <c r="AU163" s="178" t="s">
        <v>79</v>
      </c>
      <c r="AY163" s="15" t="s">
        <v>108</v>
      </c>
      <c r="BE163" s="179">
        <f t="shared" si="24"/>
        <v>0</v>
      </c>
      <c r="BF163" s="179">
        <f t="shared" si="25"/>
        <v>0</v>
      </c>
      <c r="BG163" s="179">
        <f t="shared" si="26"/>
        <v>0</v>
      </c>
      <c r="BH163" s="179">
        <f t="shared" si="27"/>
        <v>0</v>
      </c>
      <c r="BI163" s="179">
        <f t="shared" si="28"/>
        <v>0</v>
      </c>
      <c r="BJ163" s="15" t="s">
        <v>79</v>
      </c>
      <c r="BK163" s="179">
        <f t="shared" si="29"/>
        <v>0</v>
      </c>
      <c r="BL163" s="15" t="s">
        <v>136</v>
      </c>
      <c r="BM163" s="178" t="s">
        <v>426</v>
      </c>
    </row>
    <row r="164" spans="1:65" s="2" customFormat="1" ht="24.15" customHeight="1">
      <c r="A164" s="32"/>
      <c r="B164" s="33"/>
      <c r="C164" s="167" t="s">
        <v>427</v>
      </c>
      <c r="D164" s="167" t="s">
        <v>111</v>
      </c>
      <c r="E164" s="168" t="s">
        <v>428</v>
      </c>
      <c r="F164" s="169" t="s">
        <v>429</v>
      </c>
      <c r="G164" s="170" t="s">
        <v>397</v>
      </c>
      <c r="H164" s="171">
        <v>25</v>
      </c>
      <c r="I164" s="172"/>
      <c r="J164" s="173">
        <f t="shared" si="20"/>
        <v>0</v>
      </c>
      <c r="K164" s="169" t="s">
        <v>115</v>
      </c>
      <c r="L164" s="37"/>
      <c r="M164" s="174" t="s">
        <v>21</v>
      </c>
      <c r="N164" s="175" t="s">
        <v>42</v>
      </c>
      <c r="O164" s="62"/>
      <c r="P164" s="176">
        <f t="shared" si="21"/>
        <v>0</v>
      </c>
      <c r="Q164" s="176">
        <v>0</v>
      </c>
      <c r="R164" s="176">
        <f t="shared" si="22"/>
        <v>0</v>
      </c>
      <c r="S164" s="176">
        <v>0</v>
      </c>
      <c r="T164" s="177">
        <f t="shared" si="2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8" t="s">
        <v>136</v>
      </c>
      <c r="AT164" s="178" t="s">
        <v>111</v>
      </c>
      <c r="AU164" s="178" t="s">
        <v>79</v>
      </c>
      <c r="AY164" s="15" t="s">
        <v>108</v>
      </c>
      <c r="BE164" s="179">
        <f t="shared" si="24"/>
        <v>0</v>
      </c>
      <c r="BF164" s="179">
        <f t="shared" si="25"/>
        <v>0</v>
      </c>
      <c r="BG164" s="179">
        <f t="shared" si="26"/>
        <v>0</v>
      </c>
      <c r="BH164" s="179">
        <f t="shared" si="27"/>
        <v>0</v>
      </c>
      <c r="BI164" s="179">
        <f t="shared" si="28"/>
        <v>0</v>
      </c>
      <c r="BJ164" s="15" t="s">
        <v>79</v>
      </c>
      <c r="BK164" s="179">
        <f t="shared" si="29"/>
        <v>0</v>
      </c>
      <c r="BL164" s="15" t="s">
        <v>136</v>
      </c>
      <c r="BM164" s="178" t="s">
        <v>430</v>
      </c>
    </row>
    <row r="165" spans="1:65" s="2" customFormat="1" ht="49.2" customHeight="1">
      <c r="A165" s="32"/>
      <c r="B165" s="33"/>
      <c r="C165" s="167" t="s">
        <v>431</v>
      </c>
      <c r="D165" s="167" t="s">
        <v>111</v>
      </c>
      <c r="E165" s="168" t="s">
        <v>432</v>
      </c>
      <c r="F165" s="169" t="s">
        <v>433</v>
      </c>
      <c r="G165" s="170" t="s">
        <v>397</v>
      </c>
      <c r="H165" s="171">
        <v>126</v>
      </c>
      <c r="I165" s="172"/>
      <c r="J165" s="173">
        <f t="shared" si="20"/>
        <v>0</v>
      </c>
      <c r="K165" s="169" t="s">
        <v>115</v>
      </c>
      <c r="L165" s="37"/>
      <c r="M165" s="174" t="s">
        <v>21</v>
      </c>
      <c r="N165" s="175" t="s">
        <v>42</v>
      </c>
      <c r="O165" s="62"/>
      <c r="P165" s="176">
        <f t="shared" si="21"/>
        <v>0</v>
      </c>
      <c r="Q165" s="176">
        <v>0</v>
      </c>
      <c r="R165" s="176">
        <f t="shared" si="22"/>
        <v>0</v>
      </c>
      <c r="S165" s="176">
        <v>0</v>
      </c>
      <c r="T165" s="177">
        <f t="shared" si="2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8" t="s">
        <v>136</v>
      </c>
      <c r="AT165" s="178" t="s">
        <v>111</v>
      </c>
      <c r="AU165" s="178" t="s">
        <v>79</v>
      </c>
      <c r="AY165" s="15" t="s">
        <v>108</v>
      </c>
      <c r="BE165" s="179">
        <f t="shared" si="24"/>
        <v>0</v>
      </c>
      <c r="BF165" s="179">
        <f t="shared" si="25"/>
        <v>0</v>
      </c>
      <c r="BG165" s="179">
        <f t="shared" si="26"/>
        <v>0</v>
      </c>
      <c r="BH165" s="179">
        <f t="shared" si="27"/>
        <v>0</v>
      </c>
      <c r="BI165" s="179">
        <f t="shared" si="28"/>
        <v>0</v>
      </c>
      <c r="BJ165" s="15" t="s">
        <v>79</v>
      </c>
      <c r="BK165" s="179">
        <f t="shared" si="29"/>
        <v>0</v>
      </c>
      <c r="BL165" s="15" t="s">
        <v>136</v>
      </c>
      <c r="BM165" s="178" t="s">
        <v>434</v>
      </c>
    </row>
    <row r="166" spans="1:65" s="12" customFormat="1" ht="25.95" customHeight="1">
      <c r="B166" s="151"/>
      <c r="C166" s="152"/>
      <c r="D166" s="153" t="s">
        <v>70</v>
      </c>
      <c r="E166" s="154" t="s">
        <v>435</v>
      </c>
      <c r="F166" s="154" t="s">
        <v>436</v>
      </c>
      <c r="G166" s="152"/>
      <c r="H166" s="152"/>
      <c r="I166" s="155"/>
      <c r="J166" s="156">
        <f>BK166</f>
        <v>0</v>
      </c>
      <c r="K166" s="152"/>
      <c r="L166" s="157"/>
      <c r="M166" s="158"/>
      <c r="N166" s="159"/>
      <c r="O166" s="159"/>
      <c r="P166" s="160">
        <f>SUM(P167:P169)</f>
        <v>0</v>
      </c>
      <c r="Q166" s="159"/>
      <c r="R166" s="160">
        <f>SUM(R167:R169)</f>
        <v>0</v>
      </c>
      <c r="S166" s="159"/>
      <c r="T166" s="161">
        <f>SUM(T167:T169)</f>
        <v>0</v>
      </c>
      <c r="AR166" s="162" t="s">
        <v>109</v>
      </c>
      <c r="AT166" s="163" t="s">
        <v>70</v>
      </c>
      <c r="AU166" s="163" t="s">
        <v>71</v>
      </c>
      <c r="AY166" s="162" t="s">
        <v>108</v>
      </c>
      <c r="BK166" s="164">
        <f>SUM(BK167:BK169)</f>
        <v>0</v>
      </c>
    </row>
    <row r="167" spans="1:65" s="2" customFormat="1" ht="16.5" customHeight="1">
      <c r="A167" s="32"/>
      <c r="B167" s="33"/>
      <c r="C167" s="167" t="s">
        <v>437</v>
      </c>
      <c r="D167" s="167" t="s">
        <v>111</v>
      </c>
      <c r="E167" s="168" t="s">
        <v>438</v>
      </c>
      <c r="F167" s="169" t="s">
        <v>439</v>
      </c>
      <c r="G167" s="170" t="s">
        <v>440</v>
      </c>
      <c r="H167" s="190"/>
      <c r="I167" s="172"/>
      <c r="J167" s="173">
        <f>ROUND(I167*H167,2)</f>
        <v>0</v>
      </c>
      <c r="K167" s="169" t="s">
        <v>115</v>
      </c>
      <c r="L167" s="37"/>
      <c r="M167" s="174" t="s">
        <v>21</v>
      </c>
      <c r="N167" s="175" t="s">
        <v>42</v>
      </c>
      <c r="O167" s="62"/>
      <c r="P167" s="176">
        <f>O167*H167</f>
        <v>0</v>
      </c>
      <c r="Q167" s="176">
        <v>0</v>
      </c>
      <c r="R167" s="176">
        <f>Q167*H167</f>
        <v>0</v>
      </c>
      <c r="S167" s="176">
        <v>0</v>
      </c>
      <c r="T167" s="177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8" t="s">
        <v>136</v>
      </c>
      <c r="AT167" s="178" t="s">
        <v>111</v>
      </c>
      <c r="AU167" s="178" t="s">
        <v>79</v>
      </c>
      <c r="AY167" s="15" t="s">
        <v>108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15" t="s">
        <v>79</v>
      </c>
      <c r="BK167" s="179">
        <f>ROUND(I167*H167,2)</f>
        <v>0</v>
      </c>
      <c r="BL167" s="15" t="s">
        <v>136</v>
      </c>
      <c r="BM167" s="178" t="s">
        <v>441</v>
      </c>
    </row>
    <row r="168" spans="1:65" s="2" customFormat="1" ht="16.5" customHeight="1">
      <c r="A168" s="32"/>
      <c r="B168" s="33"/>
      <c r="C168" s="167" t="s">
        <v>442</v>
      </c>
      <c r="D168" s="167" t="s">
        <v>111</v>
      </c>
      <c r="E168" s="168" t="s">
        <v>443</v>
      </c>
      <c r="F168" s="169" t="s">
        <v>444</v>
      </c>
      <c r="G168" s="170" t="s">
        <v>440</v>
      </c>
      <c r="H168" s="190"/>
      <c r="I168" s="172"/>
      <c r="J168" s="173">
        <f>ROUND(I168*H168,2)</f>
        <v>0</v>
      </c>
      <c r="K168" s="169" t="s">
        <v>115</v>
      </c>
      <c r="L168" s="37"/>
      <c r="M168" s="174" t="s">
        <v>21</v>
      </c>
      <c r="N168" s="175" t="s">
        <v>42</v>
      </c>
      <c r="O168" s="62"/>
      <c r="P168" s="176">
        <f>O168*H168</f>
        <v>0</v>
      </c>
      <c r="Q168" s="176">
        <v>0</v>
      </c>
      <c r="R168" s="176">
        <f>Q168*H168</f>
        <v>0</v>
      </c>
      <c r="S168" s="176">
        <v>0</v>
      </c>
      <c r="T168" s="177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8" t="s">
        <v>136</v>
      </c>
      <c r="AT168" s="178" t="s">
        <v>111</v>
      </c>
      <c r="AU168" s="178" t="s">
        <v>79</v>
      </c>
      <c r="AY168" s="15" t="s">
        <v>108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5" t="s">
        <v>79</v>
      </c>
      <c r="BK168" s="179">
        <f>ROUND(I168*H168,2)</f>
        <v>0</v>
      </c>
      <c r="BL168" s="15" t="s">
        <v>136</v>
      </c>
      <c r="BM168" s="178" t="s">
        <v>445</v>
      </c>
    </row>
    <row r="169" spans="1:65" s="2" customFormat="1" ht="44.25" customHeight="1">
      <c r="A169" s="32"/>
      <c r="B169" s="33"/>
      <c r="C169" s="167" t="s">
        <v>446</v>
      </c>
      <c r="D169" s="167" t="s">
        <v>111</v>
      </c>
      <c r="E169" s="168" t="s">
        <v>447</v>
      </c>
      <c r="F169" s="169" t="s">
        <v>448</v>
      </c>
      <c r="G169" s="170" t="s">
        <v>440</v>
      </c>
      <c r="H169" s="190"/>
      <c r="I169" s="172"/>
      <c r="J169" s="173">
        <f>ROUND(I169*H169,2)</f>
        <v>0</v>
      </c>
      <c r="K169" s="169" t="s">
        <v>115</v>
      </c>
      <c r="L169" s="37"/>
      <c r="M169" s="191" t="s">
        <v>21</v>
      </c>
      <c r="N169" s="192" t="s">
        <v>42</v>
      </c>
      <c r="O169" s="193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78" t="s">
        <v>136</v>
      </c>
      <c r="AT169" s="178" t="s">
        <v>111</v>
      </c>
      <c r="AU169" s="178" t="s">
        <v>79</v>
      </c>
      <c r="AY169" s="15" t="s">
        <v>108</v>
      </c>
      <c r="BE169" s="179">
        <f>IF(N169="základní",J169,0)</f>
        <v>0</v>
      </c>
      <c r="BF169" s="179">
        <f>IF(N169="snížená",J169,0)</f>
        <v>0</v>
      </c>
      <c r="BG169" s="179">
        <f>IF(N169="zákl. přenesená",J169,0)</f>
        <v>0</v>
      </c>
      <c r="BH169" s="179">
        <f>IF(N169="sníž. přenesená",J169,0)</f>
        <v>0</v>
      </c>
      <c r="BI169" s="179">
        <f>IF(N169="nulová",J169,0)</f>
        <v>0</v>
      </c>
      <c r="BJ169" s="15" t="s">
        <v>79</v>
      </c>
      <c r="BK169" s="179">
        <f>ROUND(I169*H169,2)</f>
        <v>0</v>
      </c>
      <c r="BL169" s="15" t="s">
        <v>136</v>
      </c>
      <c r="BM169" s="178" t="s">
        <v>449</v>
      </c>
    </row>
    <row r="170" spans="1:65" s="2" customFormat="1" ht="6.9" customHeight="1">
      <c r="A170" s="32"/>
      <c r="B170" s="45"/>
      <c r="C170" s="46"/>
      <c r="D170" s="46"/>
      <c r="E170" s="46"/>
      <c r="F170" s="46"/>
      <c r="G170" s="46"/>
      <c r="H170" s="46"/>
      <c r="I170" s="46"/>
      <c r="J170" s="46"/>
      <c r="K170" s="46"/>
      <c r="L170" s="37"/>
      <c r="M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</row>
  </sheetData>
  <sheetProtection algorithmName="SHA-512" hashValue="cLBo7n+YJ0d63okRDv/gRZtig/RG70pQUM26E9mNM+GPDJ1QspeNtokgyciHqe0hn0vRDJVOm/MiO/VDOymVNw==" saltValue="x1xa1kWxZUiSWFq9UBqIxOim5nEdnFujsmrUR4WwdtA3XduRU8s2+9t50VWDwn2Kby1RyhDXHN+vmEWlzsVOBw==" spinCount="100000" sheet="1" objects="1" scenarios="1" formatColumns="0" formatRows="0" autoFilter="0"/>
  <autoFilter ref="C82:K169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0.199999999999999"/>
  <cols>
    <col min="1" max="1" width="8.28515625" style="196" customWidth="1"/>
    <col min="2" max="2" width="1.7109375" style="196" customWidth="1"/>
    <col min="3" max="4" width="5" style="196" customWidth="1"/>
    <col min="5" max="5" width="11.7109375" style="196" customWidth="1"/>
    <col min="6" max="6" width="9.140625" style="196" customWidth="1"/>
    <col min="7" max="7" width="5" style="196" customWidth="1"/>
    <col min="8" max="8" width="77.85546875" style="196" customWidth="1"/>
    <col min="9" max="10" width="20" style="196" customWidth="1"/>
    <col min="11" max="11" width="1.7109375" style="196" customWidth="1"/>
  </cols>
  <sheetData>
    <row r="1" spans="2:11" s="1" customFormat="1" ht="37.5" customHeight="1"/>
    <row r="2" spans="2:11" s="1" customFormat="1" ht="7.5" customHeight="1">
      <c r="B2" s="197"/>
      <c r="C2" s="198"/>
      <c r="D2" s="198"/>
      <c r="E2" s="198"/>
      <c r="F2" s="198"/>
      <c r="G2" s="198"/>
      <c r="H2" s="198"/>
      <c r="I2" s="198"/>
      <c r="J2" s="198"/>
      <c r="K2" s="199"/>
    </row>
    <row r="3" spans="2:11" s="13" customFormat="1" ht="45" customHeight="1">
      <c r="B3" s="200"/>
      <c r="C3" s="329" t="s">
        <v>450</v>
      </c>
      <c r="D3" s="329"/>
      <c r="E3" s="329"/>
      <c r="F3" s="329"/>
      <c r="G3" s="329"/>
      <c r="H3" s="329"/>
      <c r="I3" s="329"/>
      <c r="J3" s="329"/>
      <c r="K3" s="201"/>
    </row>
    <row r="4" spans="2:11" s="1" customFormat="1" ht="25.5" customHeight="1">
      <c r="B4" s="202"/>
      <c r="C4" s="334" t="s">
        <v>451</v>
      </c>
      <c r="D4" s="334"/>
      <c r="E4" s="334"/>
      <c r="F4" s="334"/>
      <c r="G4" s="334"/>
      <c r="H4" s="334"/>
      <c r="I4" s="334"/>
      <c r="J4" s="334"/>
      <c r="K4" s="203"/>
    </row>
    <row r="5" spans="2:11" s="1" customFormat="1" ht="5.25" customHeight="1">
      <c r="B5" s="202"/>
      <c r="C5" s="204"/>
      <c r="D5" s="204"/>
      <c r="E5" s="204"/>
      <c r="F5" s="204"/>
      <c r="G5" s="204"/>
      <c r="H5" s="204"/>
      <c r="I5" s="204"/>
      <c r="J5" s="204"/>
      <c r="K5" s="203"/>
    </row>
    <row r="6" spans="2:11" s="1" customFormat="1" ht="15" customHeight="1">
      <c r="B6" s="202"/>
      <c r="C6" s="333" t="s">
        <v>452</v>
      </c>
      <c r="D6" s="333"/>
      <c r="E6" s="333"/>
      <c r="F6" s="333"/>
      <c r="G6" s="333"/>
      <c r="H6" s="333"/>
      <c r="I6" s="333"/>
      <c r="J6" s="333"/>
      <c r="K6" s="203"/>
    </row>
    <row r="7" spans="2:11" s="1" customFormat="1" ht="15" customHeight="1">
      <c r="B7" s="206"/>
      <c r="C7" s="333" t="s">
        <v>453</v>
      </c>
      <c r="D7" s="333"/>
      <c r="E7" s="333"/>
      <c r="F7" s="333"/>
      <c r="G7" s="333"/>
      <c r="H7" s="333"/>
      <c r="I7" s="333"/>
      <c r="J7" s="333"/>
      <c r="K7" s="203"/>
    </row>
    <row r="8" spans="2:11" s="1" customFormat="1" ht="12.75" customHeight="1">
      <c r="B8" s="206"/>
      <c r="C8" s="205"/>
      <c r="D8" s="205"/>
      <c r="E8" s="205"/>
      <c r="F8" s="205"/>
      <c r="G8" s="205"/>
      <c r="H8" s="205"/>
      <c r="I8" s="205"/>
      <c r="J8" s="205"/>
      <c r="K8" s="203"/>
    </row>
    <row r="9" spans="2:11" s="1" customFormat="1" ht="15" customHeight="1">
      <c r="B9" s="206"/>
      <c r="C9" s="333" t="s">
        <v>454</v>
      </c>
      <c r="D9" s="333"/>
      <c r="E9" s="333"/>
      <c r="F9" s="333"/>
      <c r="G9" s="333"/>
      <c r="H9" s="333"/>
      <c r="I9" s="333"/>
      <c r="J9" s="333"/>
      <c r="K9" s="203"/>
    </row>
    <row r="10" spans="2:11" s="1" customFormat="1" ht="15" customHeight="1">
      <c r="B10" s="206"/>
      <c r="C10" s="205"/>
      <c r="D10" s="333" t="s">
        <v>455</v>
      </c>
      <c r="E10" s="333"/>
      <c r="F10" s="333"/>
      <c r="G10" s="333"/>
      <c r="H10" s="333"/>
      <c r="I10" s="333"/>
      <c r="J10" s="333"/>
      <c r="K10" s="203"/>
    </row>
    <row r="11" spans="2:11" s="1" customFormat="1" ht="15" customHeight="1">
      <c r="B11" s="206"/>
      <c r="C11" s="207"/>
      <c r="D11" s="333" t="s">
        <v>456</v>
      </c>
      <c r="E11" s="333"/>
      <c r="F11" s="333"/>
      <c r="G11" s="333"/>
      <c r="H11" s="333"/>
      <c r="I11" s="333"/>
      <c r="J11" s="333"/>
      <c r="K11" s="203"/>
    </row>
    <row r="12" spans="2:11" s="1" customFormat="1" ht="15" customHeight="1">
      <c r="B12" s="206"/>
      <c r="C12" s="207"/>
      <c r="D12" s="205"/>
      <c r="E12" s="205"/>
      <c r="F12" s="205"/>
      <c r="G12" s="205"/>
      <c r="H12" s="205"/>
      <c r="I12" s="205"/>
      <c r="J12" s="205"/>
      <c r="K12" s="203"/>
    </row>
    <row r="13" spans="2:11" s="1" customFormat="1" ht="15" customHeight="1">
      <c r="B13" s="206"/>
      <c r="C13" s="207"/>
      <c r="D13" s="208" t="s">
        <v>457</v>
      </c>
      <c r="E13" s="205"/>
      <c r="F13" s="205"/>
      <c r="G13" s="205"/>
      <c r="H13" s="205"/>
      <c r="I13" s="205"/>
      <c r="J13" s="205"/>
      <c r="K13" s="203"/>
    </row>
    <row r="14" spans="2:11" s="1" customFormat="1" ht="12.75" customHeight="1">
      <c r="B14" s="206"/>
      <c r="C14" s="207"/>
      <c r="D14" s="207"/>
      <c r="E14" s="207"/>
      <c r="F14" s="207"/>
      <c r="G14" s="207"/>
      <c r="H14" s="207"/>
      <c r="I14" s="207"/>
      <c r="J14" s="207"/>
      <c r="K14" s="203"/>
    </row>
    <row r="15" spans="2:11" s="1" customFormat="1" ht="15" customHeight="1">
      <c r="B15" s="206"/>
      <c r="C15" s="207"/>
      <c r="D15" s="333" t="s">
        <v>458</v>
      </c>
      <c r="E15" s="333"/>
      <c r="F15" s="333"/>
      <c r="G15" s="333"/>
      <c r="H15" s="333"/>
      <c r="I15" s="333"/>
      <c r="J15" s="333"/>
      <c r="K15" s="203"/>
    </row>
    <row r="16" spans="2:11" s="1" customFormat="1" ht="15" customHeight="1">
      <c r="B16" s="206"/>
      <c r="C16" s="207"/>
      <c r="D16" s="333" t="s">
        <v>459</v>
      </c>
      <c r="E16" s="333"/>
      <c r="F16" s="333"/>
      <c r="G16" s="333"/>
      <c r="H16" s="333"/>
      <c r="I16" s="333"/>
      <c r="J16" s="333"/>
      <c r="K16" s="203"/>
    </row>
    <row r="17" spans="2:11" s="1" customFormat="1" ht="15" customHeight="1">
      <c r="B17" s="206"/>
      <c r="C17" s="207"/>
      <c r="D17" s="333" t="s">
        <v>460</v>
      </c>
      <c r="E17" s="333"/>
      <c r="F17" s="333"/>
      <c r="G17" s="333"/>
      <c r="H17" s="333"/>
      <c r="I17" s="333"/>
      <c r="J17" s="333"/>
      <c r="K17" s="203"/>
    </row>
    <row r="18" spans="2:11" s="1" customFormat="1" ht="15" customHeight="1">
      <c r="B18" s="206"/>
      <c r="C18" s="207"/>
      <c r="D18" s="207"/>
      <c r="E18" s="209" t="s">
        <v>78</v>
      </c>
      <c r="F18" s="333" t="s">
        <v>461</v>
      </c>
      <c r="G18" s="333"/>
      <c r="H18" s="333"/>
      <c r="I18" s="333"/>
      <c r="J18" s="333"/>
      <c r="K18" s="203"/>
    </row>
    <row r="19" spans="2:11" s="1" customFormat="1" ht="15" customHeight="1">
      <c r="B19" s="206"/>
      <c r="C19" s="207"/>
      <c r="D19" s="207"/>
      <c r="E19" s="209" t="s">
        <v>462</v>
      </c>
      <c r="F19" s="333" t="s">
        <v>463</v>
      </c>
      <c r="G19" s="333"/>
      <c r="H19" s="333"/>
      <c r="I19" s="333"/>
      <c r="J19" s="333"/>
      <c r="K19" s="203"/>
    </row>
    <row r="20" spans="2:11" s="1" customFormat="1" ht="15" customHeight="1">
      <c r="B20" s="206"/>
      <c r="C20" s="207"/>
      <c r="D20" s="207"/>
      <c r="E20" s="209" t="s">
        <v>464</v>
      </c>
      <c r="F20" s="333" t="s">
        <v>465</v>
      </c>
      <c r="G20" s="333"/>
      <c r="H20" s="333"/>
      <c r="I20" s="333"/>
      <c r="J20" s="333"/>
      <c r="K20" s="203"/>
    </row>
    <row r="21" spans="2:11" s="1" customFormat="1" ht="15" customHeight="1">
      <c r="B21" s="206"/>
      <c r="C21" s="207"/>
      <c r="D21" s="207"/>
      <c r="E21" s="209" t="s">
        <v>466</v>
      </c>
      <c r="F21" s="333" t="s">
        <v>467</v>
      </c>
      <c r="G21" s="333"/>
      <c r="H21" s="333"/>
      <c r="I21" s="333"/>
      <c r="J21" s="333"/>
      <c r="K21" s="203"/>
    </row>
    <row r="22" spans="2:11" s="1" customFormat="1" ht="15" customHeight="1">
      <c r="B22" s="206"/>
      <c r="C22" s="207"/>
      <c r="D22" s="207"/>
      <c r="E22" s="209" t="s">
        <v>132</v>
      </c>
      <c r="F22" s="333" t="s">
        <v>133</v>
      </c>
      <c r="G22" s="333"/>
      <c r="H22" s="333"/>
      <c r="I22" s="333"/>
      <c r="J22" s="333"/>
      <c r="K22" s="203"/>
    </row>
    <row r="23" spans="2:11" s="1" customFormat="1" ht="15" customHeight="1">
      <c r="B23" s="206"/>
      <c r="C23" s="207"/>
      <c r="D23" s="207"/>
      <c r="E23" s="209" t="s">
        <v>468</v>
      </c>
      <c r="F23" s="333" t="s">
        <v>469</v>
      </c>
      <c r="G23" s="333"/>
      <c r="H23" s="333"/>
      <c r="I23" s="333"/>
      <c r="J23" s="333"/>
      <c r="K23" s="203"/>
    </row>
    <row r="24" spans="2:11" s="1" customFormat="1" ht="12.75" customHeight="1">
      <c r="B24" s="206"/>
      <c r="C24" s="207"/>
      <c r="D24" s="207"/>
      <c r="E24" s="207"/>
      <c r="F24" s="207"/>
      <c r="G24" s="207"/>
      <c r="H24" s="207"/>
      <c r="I24" s="207"/>
      <c r="J24" s="207"/>
      <c r="K24" s="203"/>
    </row>
    <row r="25" spans="2:11" s="1" customFormat="1" ht="15" customHeight="1">
      <c r="B25" s="206"/>
      <c r="C25" s="333" t="s">
        <v>470</v>
      </c>
      <c r="D25" s="333"/>
      <c r="E25" s="333"/>
      <c r="F25" s="333"/>
      <c r="G25" s="333"/>
      <c r="H25" s="333"/>
      <c r="I25" s="333"/>
      <c r="J25" s="333"/>
      <c r="K25" s="203"/>
    </row>
    <row r="26" spans="2:11" s="1" customFormat="1" ht="15" customHeight="1">
      <c r="B26" s="206"/>
      <c r="C26" s="333" t="s">
        <v>471</v>
      </c>
      <c r="D26" s="333"/>
      <c r="E26" s="333"/>
      <c r="F26" s="333"/>
      <c r="G26" s="333"/>
      <c r="H26" s="333"/>
      <c r="I26" s="333"/>
      <c r="J26" s="333"/>
      <c r="K26" s="203"/>
    </row>
    <row r="27" spans="2:11" s="1" customFormat="1" ht="15" customHeight="1">
      <c r="B27" s="206"/>
      <c r="C27" s="205"/>
      <c r="D27" s="333" t="s">
        <v>472</v>
      </c>
      <c r="E27" s="333"/>
      <c r="F27" s="333"/>
      <c r="G27" s="333"/>
      <c r="H27" s="333"/>
      <c r="I27" s="333"/>
      <c r="J27" s="333"/>
      <c r="K27" s="203"/>
    </row>
    <row r="28" spans="2:11" s="1" customFormat="1" ht="15" customHeight="1">
      <c r="B28" s="206"/>
      <c r="C28" s="207"/>
      <c r="D28" s="333" t="s">
        <v>473</v>
      </c>
      <c r="E28" s="333"/>
      <c r="F28" s="333"/>
      <c r="G28" s="333"/>
      <c r="H28" s="333"/>
      <c r="I28" s="333"/>
      <c r="J28" s="333"/>
      <c r="K28" s="203"/>
    </row>
    <row r="29" spans="2:11" s="1" customFormat="1" ht="12.75" customHeight="1">
      <c r="B29" s="206"/>
      <c r="C29" s="207"/>
      <c r="D29" s="207"/>
      <c r="E29" s="207"/>
      <c r="F29" s="207"/>
      <c r="G29" s="207"/>
      <c r="H29" s="207"/>
      <c r="I29" s="207"/>
      <c r="J29" s="207"/>
      <c r="K29" s="203"/>
    </row>
    <row r="30" spans="2:11" s="1" customFormat="1" ht="15" customHeight="1">
      <c r="B30" s="206"/>
      <c r="C30" s="207"/>
      <c r="D30" s="333" t="s">
        <v>474</v>
      </c>
      <c r="E30" s="333"/>
      <c r="F30" s="333"/>
      <c r="G30" s="333"/>
      <c r="H30" s="333"/>
      <c r="I30" s="333"/>
      <c r="J30" s="333"/>
      <c r="K30" s="203"/>
    </row>
    <row r="31" spans="2:11" s="1" customFormat="1" ht="15" customHeight="1">
      <c r="B31" s="206"/>
      <c r="C31" s="207"/>
      <c r="D31" s="333" t="s">
        <v>475</v>
      </c>
      <c r="E31" s="333"/>
      <c r="F31" s="333"/>
      <c r="G31" s="333"/>
      <c r="H31" s="333"/>
      <c r="I31" s="333"/>
      <c r="J31" s="333"/>
      <c r="K31" s="203"/>
    </row>
    <row r="32" spans="2:11" s="1" customFormat="1" ht="12.75" customHeight="1">
      <c r="B32" s="206"/>
      <c r="C32" s="207"/>
      <c r="D32" s="207"/>
      <c r="E32" s="207"/>
      <c r="F32" s="207"/>
      <c r="G32" s="207"/>
      <c r="H32" s="207"/>
      <c r="I32" s="207"/>
      <c r="J32" s="207"/>
      <c r="K32" s="203"/>
    </row>
    <row r="33" spans="2:11" s="1" customFormat="1" ht="15" customHeight="1">
      <c r="B33" s="206"/>
      <c r="C33" s="207"/>
      <c r="D33" s="333" t="s">
        <v>476</v>
      </c>
      <c r="E33" s="333"/>
      <c r="F33" s="333"/>
      <c r="G33" s="333"/>
      <c r="H33" s="333"/>
      <c r="I33" s="333"/>
      <c r="J33" s="333"/>
      <c r="K33" s="203"/>
    </row>
    <row r="34" spans="2:11" s="1" customFormat="1" ht="15" customHeight="1">
      <c r="B34" s="206"/>
      <c r="C34" s="207"/>
      <c r="D34" s="333" t="s">
        <v>477</v>
      </c>
      <c r="E34" s="333"/>
      <c r="F34" s="333"/>
      <c r="G34" s="333"/>
      <c r="H34" s="333"/>
      <c r="I34" s="333"/>
      <c r="J34" s="333"/>
      <c r="K34" s="203"/>
    </row>
    <row r="35" spans="2:11" s="1" customFormat="1" ht="15" customHeight="1">
      <c r="B35" s="206"/>
      <c r="C35" s="207"/>
      <c r="D35" s="333" t="s">
        <v>478</v>
      </c>
      <c r="E35" s="333"/>
      <c r="F35" s="333"/>
      <c r="G35" s="333"/>
      <c r="H35" s="333"/>
      <c r="I35" s="333"/>
      <c r="J35" s="333"/>
      <c r="K35" s="203"/>
    </row>
    <row r="36" spans="2:11" s="1" customFormat="1" ht="15" customHeight="1">
      <c r="B36" s="206"/>
      <c r="C36" s="207"/>
      <c r="D36" s="205"/>
      <c r="E36" s="208" t="s">
        <v>94</v>
      </c>
      <c r="F36" s="205"/>
      <c r="G36" s="333" t="s">
        <v>479</v>
      </c>
      <c r="H36" s="333"/>
      <c r="I36" s="333"/>
      <c r="J36" s="333"/>
      <c r="K36" s="203"/>
    </row>
    <row r="37" spans="2:11" s="1" customFormat="1" ht="30.75" customHeight="1">
      <c r="B37" s="206"/>
      <c r="C37" s="207"/>
      <c r="D37" s="205"/>
      <c r="E37" s="208" t="s">
        <v>480</v>
      </c>
      <c r="F37" s="205"/>
      <c r="G37" s="333" t="s">
        <v>481</v>
      </c>
      <c r="H37" s="333"/>
      <c r="I37" s="333"/>
      <c r="J37" s="333"/>
      <c r="K37" s="203"/>
    </row>
    <row r="38" spans="2:11" s="1" customFormat="1" ht="15" customHeight="1">
      <c r="B38" s="206"/>
      <c r="C38" s="207"/>
      <c r="D38" s="205"/>
      <c r="E38" s="208" t="s">
        <v>52</v>
      </c>
      <c r="F38" s="205"/>
      <c r="G38" s="333" t="s">
        <v>482</v>
      </c>
      <c r="H38" s="333"/>
      <c r="I38" s="333"/>
      <c r="J38" s="333"/>
      <c r="K38" s="203"/>
    </row>
    <row r="39" spans="2:11" s="1" customFormat="1" ht="15" customHeight="1">
      <c r="B39" s="206"/>
      <c r="C39" s="207"/>
      <c r="D39" s="205"/>
      <c r="E39" s="208" t="s">
        <v>53</v>
      </c>
      <c r="F39" s="205"/>
      <c r="G39" s="333" t="s">
        <v>483</v>
      </c>
      <c r="H39" s="333"/>
      <c r="I39" s="333"/>
      <c r="J39" s="333"/>
      <c r="K39" s="203"/>
    </row>
    <row r="40" spans="2:11" s="1" customFormat="1" ht="15" customHeight="1">
      <c r="B40" s="206"/>
      <c r="C40" s="207"/>
      <c r="D40" s="205"/>
      <c r="E40" s="208" t="s">
        <v>95</v>
      </c>
      <c r="F40" s="205"/>
      <c r="G40" s="333" t="s">
        <v>484</v>
      </c>
      <c r="H40" s="333"/>
      <c r="I40" s="333"/>
      <c r="J40" s="333"/>
      <c r="K40" s="203"/>
    </row>
    <row r="41" spans="2:11" s="1" customFormat="1" ht="15" customHeight="1">
      <c r="B41" s="206"/>
      <c r="C41" s="207"/>
      <c r="D41" s="205"/>
      <c r="E41" s="208" t="s">
        <v>96</v>
      </c>
      <c r="F41" s="205"/>
      <c r="G41" s="333" t="s">
        <v>485</v>
      </c>
      <c r="H41" s="333"/>
      <c r="I41" s="333"/>
      <c r="J41" s="333"/>
      <c r="K41" s="203"/>
    </row>
    <row r="42" spans="2:11" s="1" customFormat="1" ht="15" customHeight="1">
      <c r="B42" s="206"/>
      <c r="C42" s="207"/>
      <c r="D42" s="205"/>
      <c r="E42" s="208" t="s">
        <v>486</v>
      </c>
      <c r="F42" s="205"/>
      <c r="G42" s="333" t="s">
        <v>487</v>
      </c>
      <c r="H42" s="333"/>
      <c r="I42" s="333"/>
      <c r="J42" s="333"/>
      <c r="K42" s="203"/>
    </row>
    <row r="43" spans="2:11" s="1" customFormat="1" ht="15" customHeight="1">
      <c r="B43" s="206"/>
      <c r="C43" s="207"/>
      <c r="D43" s="205"/>
      <c r="E43" s="208"/>
      <c r="F43" s="205"/>
      <c r="G43" s="333" t="s">
        <v>488</v>
      </c>
      <c r="H43" s="333"/>
      <c r="I43" s="333"/>
      <c r="J43" s="333"/>
      <c r="K43" s="203"/>
    </row>
    <row r="44" spans="2:11" s="1" customFormat="1" ht="15" customHeight="1">
      <c r="B44" s="206"/>
      <c r="C44" s="207"/>
      <c r="D44" s="205"/>
      <c r="E44" s="208" t="s">
        <v>489</v>
      </c>
      <c r="F44" s="205"/>
      <c r="G44" s="333" t="s">
        <v>490</v>
      </c>
      <c r="H44" s="333"/>
      <c r="I44" s="333"/>
      <c r="J44" s="333"/>
      <c r="K44" s="203"/>
    </row>
    <row r="45" spans="2:11" s="1" customFormat="1" ht="15" customHeight="1">
      <c r="B45" s="206"/>
      <c r="C45" s="207"/>
      <c r="D45" s="205"/>
      <c r="E45" s="208" t="s">
        <v>98</v>
      </c>
      <c r="F45" s="205"/>
      <c r="G45" s="333" t="s">
        <v>491</v>
      </c>
      <c r="H45" s="333"/>
      <c r="I45" s="333"/>
      <c r="J45" s="333"/>
      <c r="K45" s="203"/>
    </row>
    <row r="46" spans="2:11" s="1" customFormat="1" ht="12.75" customHeight="1">
      <c r="B46" s="206"/>
      <c r="C46" s="207"/>
      <c r="D46" s="205"/>
      <c r="E46" s="205"/>
      <c r="F46" s="205"/>
      <c r="G46" s="205"/>
      <c r="H46" s="205"/>
      <c r="I46" s="205"/>
      <c r="J46" s="205"/>
      <c r="K46" s="203"/>
    </row>
    <row r="47" spans="2:11" s="1" customFormat="1" ht="15" customHeight="1">
      <c r="B47" s="206"/>
      <c r="C47" s="207"/>
      <c r="D47" s="333" t="s">
        <v>492</v>
      </c>
      <c r="E47" s="333"/>
      <c r="F47" s="333"/>
      <c r="G47" s="333"/>
      <c r="H47" s="333"/>
      <c r="I47" s="333"/>
      <c r="J47" s="333"/>
      <c r="K47" s="203"/>
    </row>
    <row r="48" spans="2:11" s="1" customFormat="1" ht="15" customHeight="1">
      <c r="B48" s="206"/>
      <c r="C48" s="207"/>
      <c r="D48" s="207"/>
      <c r="E48" s="333" t="s">
        <v>493</v>
      </c>
      <c r="F48" s="333"/>
      <c r="G48" s="333"/>
      <c r="H48" s="333"/>
      <c r="I48" s="333"/>
      <c r="J48" s="333"/>
      <c r="K48" s="203"/>
    </row>
    <row r="49" spans="2:11" s="1" customFormat="1" ht="15" customHeight="1">
      <c r="B49" s="206"/>
      <c r="C49" s="207"/>
      <c r="D49" s="207"/>
      <c r="E49" s="333" t="s">
        <v>494</v>
      </c>
      <c r="F49" s="333"/>
      <c r="G49" s="333"/>
      <c r="H49" s="333"/>
      <c r="I49" s="333"/>
      <c r="J49" s="333"/>
      <c r="K49" s="203"/>
    </row>
    <row r="50" spans="2:11" s="1" customFormat="1" ht="15" customHeight="1">
      <c r="B50" s="206"/>
      <c r="C50" s="207"/>
      <c r="D50" s="207"/>
      <c r="E50" s="333" t="s">
        <v>495</v>
      </c>
      <c r="F50" s="333"/>
      <c r="G50" s="333"/>
      <c r="H50" s="333"/>
      <c r="I50" s="333"/>
      <c r="J50" s="333"/>
      <c r="K50" s="203"/>
    </row>
    <row r="51" spans="2:11" s="1" customFormat="1" ht="15" customHeight="1">
      <c r="B51" s="206"/>
      <c r="C51" s="207"/>
      <c r="D51" s="333" t="s">
        <v>496</v>
      </c>
      <c r="E51" s="333"/>
      <c r="F51" s="333"/>
      <c r="G51" s="333"/>
      <c r="H51" s="333"/>
      <c r="I51" s="333"/>
      <c r="J51" s="333"/>
      <c r="K51" s="203"/>
    </row>
    <row r="52" spans="2:11" s="1" customFormat="1" ht="25.5" customHeight="1">
      <c r="B52" s="202"/>
      <c r="C52" s="334" t="s">
        <v>497</v>
      </c>
      <c r="D52" s="334"/>
      <c r="E52" s="334"/>
      <c r="F52" s="334"/>
      <c r="G52" s="334"/>
      <c r="H52" s="334"/>
      <c r="I52" s="334"/>
      <c r="J52" s="334"/>
      <c r="K52" s="203"/>
    </row>
    <row r="53" spans="2:11" s="1" customFormat="1" ht="5.25" customHeight="1">
      <c r="B53" s="202"/>
      <c r="C53" s="204"/>
      <c r="D53" s="204"/>
      <c r="E53" s="204"/>
      <c r="F53" s="204"/>
      <c r="G53" s="204"/>
      <c r="H53" s="204"/>
      <c r="I53" s="204"/>
      <c r="J53" s="204"/>
      <c r="K53" s="203"/>
    </row>
    <row r="54" spans="2:11" s="1" customFormat="1" ht="15" customHeight="1">
      <c r="B54" s="202"/>
      <c r="C54" s="333" t="s">
        <v>498</v>
      </c>
      <c r="D54" s="333"/>
      <c r="E54" s="333"/>
      <c r="F54" s="333"/>
      <c r="G54" s="333"/>
      <c r="H54" s="333"/>
      <c r="I54" s="333"/>
      <c r="J54" s="333"/>
      <c r="K54" s="203"/>
    </row>
    <row r="55" spans="2:11" s="1" customFormat="1" ht="15" customHeight="1">
      <c r="B55" s="202"/>
      <c r="C55" s="333" t="s">
        <v>499</v>
      </c>
      <c r="D55" s="333"/>
      <c r="E55" s="333"/>
      <c r="F55" s="333"/>
      <c r="G55" s="333"/>
      <c r="H55" s="333"/>
      <c r="I55" s="333"/>
      <c r="J55" s="333"/>
      <c r="K55" s="203"/>
    </row>
    <row r="56" spans="2:11" s="1" customFormat="1" ht="12.75" customHeight="1">
      <c r="B56" s="202"/>
      <c r="C56" s="205"/>
      <c r="D56" s="205"/>
      <c r="E56" s="205"/>
      <c r="F56" s="205"/>
      <c r="G56" s="205"/>
      <c r="H56" s="205"/>
      <c r="I56" s="205"/>
      <c r="J56" s="205"/>
      <c r="K56" s="203"/>
    </row>
    <row r="57" spans="2:11" s="1" customFormat="1" ht="15" customHeight="1">
      <c r="B57" s="202"/>
      <c r="C57" s="333" t="s">
        <v>500</v>
      </c>
      <c r="D57" s="333"/>
      <c r="E57" s="333"/>
      <c r="F57" s="333"/>
      <c r="G57" s="333"/>
      <c r="H57" s="333"/>
      <c r="I57" s="333"/>
      <c r="J57" s="333"/>
      <c r="K57" s="203"/>
    </row>
    <row r="58" spans="2:11" s="1" customFormat="1" ht="15" customHeight="1">
      <c r="B58" s="202"/>
      <c r="C58" s="207"/>
      <c r="D58" s="333" t="s">
        <v>501</v>
      </c>
      <c r="E58" s="333"/>
      <c r="F58" s="333"/>
      <c r="G58" s="333"/>
      <c r="H58" s="333"/>
      <c r="I58" s="333"/>
      <c r="J58" s="333"/>
      <c r="K58" s="203"/>
    </row>
    <row r="59" spans="2:11" s="1" customFormat="1" ht="15" customHeight="1">
      <c r="B59" s="202"/>
      <c r="C59" s="207"/>
      <c r="D59" s="333" t="s">
        <v>502</v>
      </c>
      <c r="E59" s="333"/>
      <c r="F59" s="333"/>
      <c r="G59" s="333"/>
      <c r="H59" s="333"/>
      <c r="I59" s="333"/>
      <c r="J59" s="333"/>
      <c r="K59" s="203"/>
    </row>
    <row r="60" spans="2:11" s="1" customFormat="1" ht="15" customHeight="1">
      <c r="B60" s="202"/>
      <c r="C60" s="207"/>
      <c r="D60" s="333" t="s">
        <v>503</v>
      </c>
      <c r="E60" s="333"/>
      <c r="F60" s="333"/>
      <c r="G60" s="333"/>
      <c r="H60" s="333"/>
      <c r="I60" s="333"/>
      <c r="J60" s="333"/>
      <c r="K60" s="203"/>
    </row>
    <row r="61" spans="2:11" s="1" customFormat="1" ht="15" customHeight="1">
      <c r="B61" s="202"/>
      <c r="C61" s="207"/>
      <c r="D61" s="333" t="s">
        <v>504</v>
      </c>
      <c r="E61" s="333"/>
      <c r="F61" s="333"/>
      <c r="G61" s="333"/>
      <c r="H61" s="333"/>
      <c r="I61" s="333"/>
      <c r="J61" s="333"/>
      <c r="K61" s="203"/>
    </row>
    <row r="62" spans="2:11" s="1" customFormat="1" ht="15" customHeight="1">
      <c r="B62" s="202"/>
      <c r="C62" s="207"/>
      <c r="D62" s="335" t="s">
        <v>505</v>
      </c>
      <c r="E62" s="335"/>
      <c r="F62" s="335"/>
      <c r="G62" s="335"/>
      <c r="H62" s="335"/>
      <c r="I62" s="335"/>
      <c r="J62" s="335"/>
      <c r="K62" s="203"/>
    </row>
    <row r="63" spans="2:11" s="1" customFormat="1" ht="15" customHeight="1">
      <c r="B63" s="202"/>
      <c r="C63" s="207"/>
      <c r="D63" s="333" t="s">
        <v>506</v>
      </c>
      <c r="E63" s="333"/>
      <c r="F63" s="333"/>
      <c r="G63" s="333"/>
      <c r="H63" s="333"/>
      <c r="I63" s="333"/>
      <c r="J63" s="333"/>
      <c r="K63" s="203"/>
    </row>
    <row r="64" spans="2:11" s="1" customFormat="1" ht="12.75" customHeight="1">
      <c r="B64" s="202"/>
      <c r="C64" s="207"/>
      <c r="D64" s="207"/>
      <c r="E64" s="210"/>
      <c r="F64" s="207"/>
      <c r="G64" s="207"/>
      <c r="H64" s="207"/>
      <c r="I64" s="207"/>
      <c r="J64" s="207"/>
      <c r="K64" s="203"/>
    </row>
    <row r="65" spans="2:11" s="1" customFormat="1" ht="15" customHeight="1">
      <c r="B65" s="202"/>
      <c r="C65" s="207"/>
      <c r="D65" s="333" t="s">
        <v>507</v>
      </c>
      <c r="E65" s="333"/>
      <c r="F65" s="333"/>
      <c r="G65" s="333"/>
      <c r="H65" s="333"/>
      <c r="I65" s="333"/>
      <c r="J65" s="333"/>
      <c r="K65" s="203"/>
    </row>
    <row r="66" spans="2:11" s="1" customFormat="1" ht="15" customHeight="1">
      <c r="B66" s="202"/>
      <c r="C66" s="207"/>
      <c r="D66" s="335" t="s">
        <v>508</v>
      </c>
      <c r="E66" s="335"/>
      <c r="F66" s="335"/>
      <c r="G66" s="335"/>
      <c r="H66" s="335"/>
      <c r="I66" s="335"/>
      <c r="J66" s="335"/>
      <c r="K66" s="203"/>
    </row>
    <row r="67" spans="2:11" s="1" customFormat="1" ht="15" customHeight="1">
      <c r="B67" s="202"/>
      <c r="C67" s="207"/>
      <c r="D67" s="333" t="s">
        <v>509</v>
      </c>
      <c r="E67" s="333"/>
      <c r="F67" s="333"/>
      <c r="G67" s="333"/>
      <c r="H67" s="333"/>
      <c r="I67" s="333"/>
      <c r="J67" s="333"/>
      <c r="K67" s="203"/>
    </row>
    <row r="68" spans="2:11" s="1" customFormat="1" ht="15" customHeight="1">
      <c r="B68" s="202"/>
      <c r="C68" s="207"/>
      <c r="D68" s="333" t="s">
        <v>510</v>
      </c>
      <c r="E68" s="333"/>
      <c r="F68" s="333"/>
      <c r="G68" s="333"/>
      <c r="H68" s="333"/>
      <c r="I68" s="333"/>
      <c r="J68" s="333"/>
      <c r="K68" s="203"/>
    </row>
    <row r="69" spans="2:11" s="1" customFormat="1" ht="15" customHeight="1">
      <c r="B69" s="202"/>
      <c r="C69" s="207"/>
      <c r="D69" s="333" t="s">
        <v>511</v>
      </c>
      <c r="E69" s="333"/>
      <c r="F69" s="333"/>
      <c r="G69" s="333"/>
      <c r="H69" s="333"/>
      <c r="I69" s="333"/>
      <c r="J69" s="333"/>
      <c r="K69" s="203"/>
    </row>
    <row r="70" spans="2:11" s="1" customFormat="1" ht="15" customHeight="1">
      <c r="B70" s="202"/>
      <c r="C70" s="207"/>
      <c r="D70" s="333" t="s">
        <v>512</v>
      </c>
      <c r="E70" s="333"/>
      <c r="F70" s="333"/>
      <c r="G70" s="333"/>
      <c r="H70" s="333"/>
      <c r="I70" s="333"/>
      <c r="J70" s="333"/>
      <c r="K70" s="203"/>
    </row>
    <row r="71" spans="2:11" s="1" customFormat="1" ht="12.75" customHeight="1">
      <c r="B71" s="211"/>
      <c r="C71" s="212"/>
      <c r="D71" s="212"/>
      <c r="E71" s="212"/>
      <c r="F71" s="212"/>
      <c r="G71" s="212"/>
      <c r="H71" s="212"/>
      <c r="I71" s="212"/>
      <c r="J71" s="212"/>
      <c r="K71" s="213"/>
    </row>
    <row r="72" spans="2:11" s="1" customFormat="1" ht="18.75" customHeight="1">
      <c r="B72" s="214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s="1" customFormat="1" ht="18.75" customHeight="1">
      <c r="B73" s="215"/>
      <c r="C73" s="215"/>
      <c r="D73" s="215"/>
      <c r="E73" s="215"/>
      <c r="F73" s="215"/>
      <c r="G73" s="215"/>
      <c r="H73" s="215"/>
      <c r="I73" s="215"/>
      <c r="J73" s="215"/>
      <c r="K73" s="215"/>
    </row>
    <row r="74" spans="2:11" s="1" customFormat="1" ht="7.5" customHeight="1">
      <c r="B74" s="216"/>
      <c r="C74" s="217"/>
      <c r="D74" s="217"/>
      <c r="E74" s="217"/>
      <c r="F74" s="217"/>
      <c r="G74" s="217"/>
      <c r="H74" s="217"/>
      <c r="I74" s="217"/>
      <c r="J74" s="217"/>
      <c r="K74" s="218"/>
    </row>
    <row r="75" spans="2:11" s="1" customFormat="1" ht="45" customHeight="1">
      <c r="B75" s="219"/>
      <c r="C75" s="328" t="s">
        <v>513</v>
      </c>
      <c r="D75" s="328"/>
      <c r="E75" s="328"/>
      <c r="F75" s="328"/>
      <c r="G75" s="328"/>
      <c r="H75" s="328"/>
      <c r="I75" s="328"/>
      <c r="J75" s="328"/>
      <c r="K75" s="220"/>
    </row>
    <row r="76" spans="2:11" s="1" customFormat="1" ht="17.25" customHeight="1">
      <c r="B76" s="219"/>
      <c r="C76" s="221" t="s">
        <v>514</v>
      </c>
      <c r="D76" s="221"/>
      <c r="E76" s="221"/>
      <c r="F76" s="221" t="s">
        <v>515</v>
      </c>
      <c r="G76" s="222"/>
      <c r="H76" s="221" t="s">
        <v>53</v>
      </c>
      <c r="I76" s="221" t="s">
        <v>56</v>
      </c>
      <c r="J76" s="221" t="s">
        <v>516</v>
      </c>
      <c r="K76" s="220"/>
    </row>
    <row r="77" spans="2:11" s="1" customFormat="1" ht="17.25" customHeight="1">
      <c r="B77" s="219"/>
      <c r="C77" s="223" t="s">
        <v>517</v>
      </c>
      <c r="D77" s="223"/>
      <c r="E77" s="223"/>
      <c r="F77" s="224" t="s">
        <v>518</v>
      </c>
      <c r="G77" s="225"/>
      <c r="H77" s="223"/>
      <c r="I77" s="223"/>
      <c r="J77" s="223" t="s">
        <v>519</v>
      </c>
      <c r="K77" s="220"/>
    </row>
    <row r="78" spans="2:11" s="1" customFormat="1" ht="5.25" customHeight="1">
      <c r="B78" s="219"/>
      <c r="C78" s="226"/>
      <c r="D78" s="226"/>
      <c r="E78" s="226"/>
      <c r="F78" s="226"/>
      <c r="G78" s="227"/>
      <c r="H78" s="226"/>
      <c r="I78" s="226"/>
      <c r="J78" s="226"/>
      <c r="K78" s="220"/>
    </row>
    <row r="79" spans="2:11" s="1" customFormat="1" ht="15" customHeight="1">
      <c r="B79" s="219"/>
      <c r="C79" s="208" t="s">
        <v>52</v>
      </c>
      <c r="D79" s="228"/>
      <c r="E79" s="228"/>
      <c r="F79" s="229" t="s">
        <v>520</v>
      </c>
      <c r="G79" s="230"/>
      <c r="H79" s="208" t="s">
        <v>521</v>
      </c>
      <c r="I79" s="208" t="s">
        <v>522</v>
      </c>
      <c r="J79" s="208">
        <v>20</v>
      </c>
      <c r="K79" s="220"/>
    </row>
    <row r="80" spans="2:11" s="1" customFormat="1" ht="15" customHeight="1">
      <c r="B80" s="219"/>
      <c r="C80" s="208" t="s">
        <v>523</v>
      </c>
      <c r="D80" s="208"/>
      <c r="E80" s="208"/>
      <c r="F80" s="229" t="s">
        <v>520</v>
      </c>
      <c r="G80" s="230"/>
      <c r="H80" s="208" t="s">
        <v>524</v>
      </c>
      <c r="I80" s="208" t="s">
        <v>522</v>
      </c>
      <c r="J80" s="208">
        <v>120</v>
      </c>
      <c r="K80" s="220"/>
    </row>
    <row r="81" spans="2:11" s="1" customFormat="1" ht="15" customHeight="1">
      <c r="B81" s="231"/>
      <c r="C81" s="208" t="s">
        <v>525</v>
      </c>
      <c r="D81" s="208"/>
      <c r="E81" s="208"/>
      <c r="F81" s="229" t="s">
        <v>526</v>
      </c>
      <c r="G81" s="230"/>
      <c r="H81" s="208" t="s">
        <v>527</v>
      </c>
      <c r="I81" s="208" t="s">
        <v>522</v>
      </c>
      <c r="J81" s="208">
        <v>50</v>
      </c>
      <c r="K81" s="220"/>
    </row>
    <row r="82" spans="2:11" s="1" customFormat="1" ht="15" customHeight="1">
      <c r="B82" s="231"/>
      <c r="C82" s="208" t="s">
        <v>528</v>
      </c>
      <c r="D82" s="208"/>
      <c r="E82" s="208"/>
      <c r="F82" s="229" t="s">
        <v>520</v>
      </c>
      <c r="G82" s="230"/>
      <c r="H82" s="208" t="s">
        <v>529</v>
      </c>
      <c r="I82" s="208" t="s">
        <v>530</v>
      </c>
      <c r="J82" s="208"/>
      <c r="K82" s="220"/>
    </row>
    <row r="83" spans="2:11" s="1" customFormat="1" ht="15" customHeight="1">
      <c r="B83" s="231"/>
      <c r="C83" s="232" t="s">
        <v>531</v>
      </c>
      <c r="D83" s="232"/>
      <c r="E83" s="232"/>
      <c r="F83" s="233" t="s">
        <v>526</v>
      </c>
      <c r="G83" s="232"/>
      <c r="H83" s="232" t="s">
        <v>532</v>
      </c>
      <c r="I83" s="232" t="s">
        <v>522</v>
      </c>
      <c r="J83" s="232">
        <v>15</v>
      </c>
      <c r="K83" s="220"/>
    </row>
    <row r="84" spans="2:11" s="1" customFormat="1" ht="15" customHeight="1">
      <c r="B84" s="231"/>
      <c r="C84" s="232" t="s">
        <v>533</v>
      </c>
      <c r="D84" s="232"/>
      <c r="E84" s="232"/>
      <c r="F84" s="233" t="s">
        <v>526</v>
      </c>
      <c r="G84" s="232"/>
      <c r="H84" s="232" t="s">
        <v>534</v>
      </c>
      <c r="I84" s="232" t="s">
        <v>522</v>
      </c>
      <c r="J84" s="232">
        <v>15</v>
      </c>
      <c r="K84" s="220"/>
    </row>
    <row r="85" spans="2:11" s="1" customFormat="1" ht="15" customHeight="1">
      <c r="B85" s="231"/>
      <c r="C85" s="232" t="s">
        <v>535</v>
      </c>
      <c r="D85" s="232"/>
      <c r="E85" s="232"/>
      <c r="F85" s="233" t="s">
        <v>526</v>
      </c>
      <c r="G85" s="232"/>
      <c r="H85" s="232" t="s">
        <v>536</v>
      </c>
      <c r="I85" s="232" t="s">
        <v>522</v>
      </c>
      <c r="J85" s="232">
        <v>20</v>
      </c>
      <c r="K85" s="220"/>
    </row>
    <row r="86" spans="2:11" s="1" customFormat="1" ht="15" customHeight="1">
      <c r="B86" s="231"/>
      <c r="C86" s="232" t="s">
        <v>537</v>
      </c>
      <c r="D86" s="232"/>
      <c r="E86" s="232"/>
      <c r="F86" s="233" t="s">
        <v>526</v>
      </c>
      <c r="G86" s="232"/>
      <c r="H86" s="232" t="s">
        <v>538</v>
      </c>
      <c r="I86" s="232" t="s">
        <v>522</v>
      </c>
      <c r="J86" s="232">
        <v>20</v>
      </c>
      <c r="K86" s="220"/>
    </row>
    <row r="87" spans="2:11" s="1" customFormat="1" ht="15" customHeight="1">
      <c r="B87" s="231"/>
      <c r="C87" s="208" t="s">
        <v>539</v>
      </c>
      <c r="D87" s="208"/>
      <c r="E87" s="208"/>
      <c r="F87" s="229" t="s">
        <v>526</v>
      </c>
      <c r="G87" s="230"/>
      <c r="H87" s="208" t="s">
        <v>540</v>
      </c>
      <c r="I87" s="208" t="s">
        <v>522</v>
      </c>
      <c r="J87" s="208">
        <v>50</v>
      </c>
      <c r="K87" s="220"/>
    </row>
    <row r="88" spans="2:11" s="1" customFormat="1" ht="15" customHeight="1">
      <c r="B88" s="231"/>
      <c r="C88" s="208" t="s">
        <v>541</v>
      </c>
      <c r="D88" s="208"/>
      <c r="E88" s="208"/>
      <c r="F88" s="229" t="s">
        <v>526</v>
      </c>
      <c r="G88" s="230"/>
      <c r="H88" s="208" t="s">
        <v>542</v>
      </c>
      <c r="I88" s="208" t="s">
        <v>522</v>
      </c>
      <c r="J88" s="208">
        <v>20</v>
      </c>
      <c r="K88" s="220"/>
    </row>
    <row r="89" spans="2:11" s="1" customFormat="1" ht="15" customHeight="1">
      <c r="B89" s="231"/>
      <c r="C89" s="208" t="s">
        <v>543</v>
      </c>
      <c r="D89" s="208"/>
      <c r="E89" s="208"/>
      <c r="F89" s="229" t="s">
        <v>526</v>
      </c>
      <c r="G89" s="230"/>
      <c r="H89" s="208" t="s">
        <v>544</v>
      </c>
      <c r="I89" s="208" t="s">
        <v>522</v>
      </c>
      <c r="J89" s="208">
        <v>20</v>
      </c>
      <c r="K89" s="220"/>
    </row>
    <row r="90" spans="2:11" s="1" customFormat="1" ht="15" customHeight="1">
      <c r="B90" s="231"/>
      <c r="C90" s="208" t="s">
        <v>545</v>
      </c>
      <c r="D90" s="208"/>
      <c r="E90" s="208"/>
      <c r="F90" s="229" t="s">
        <v>526</v>
      </c>
      <c r="G90" s="230"/>
      <c r="H90" s="208" t="s">
        <v>546</v>
      </c>
      <c r="I90" s="208" t="s">
        <v>522</v>
      </c>
      <c r="J90" s="208">
        <v>50</v>
      </c>
      <c r="K90" s="220"/>
    </row>
    <row r="91" spans="2:11" s="1" customFormat="1" ht="15" customHeight="1">
      <c r="B91" s="231"/>
      <c r="C91" s="208" t="s">
        <v>547</v>
      </c>
      <c r="D91" s="208"/>
      <c r="E91" s="208"/>
      <c r="F91" s="229" t="s">
        <v>526</v>
      </c>
      <c r="G91" s="230"/>
      <c r="H91" s="208" t="s">
        <v>547</v>
      </c>
      <c r="I91" s="208" t="s">
        <v>522</v>
      </c>
      <c r="J91" s="208">
        <v>50</v>
      </c>
      <c r="K91" s="220"/>
    </row>
    <row r="92" spans="2:11" s="1" customFormat="1" ht="15" customHeight="1">
      <c r="B92" s="231"/>
      <c r="C92" s="208" t="s">
        <v>548</v>
      </c>
      <c r="D92" s="208"/>
      <c r="E92" s="208"/>
      <c r="F92" s="229" t="s">
        <v>526</v>
      </c>
      <c r="G92" s="230"/>
      <c r="H92" s="208" t="s">
        <v>549</v>
      </c>
      <c r="I92" s="208" t="s">
        <v>522</v>
      </c>
      <c r="J92" s="208">
        <v>255</v>
      </c>
      <c r="K92" s="220"/>
    </row>
    <row r="93" spans="2:11" s="1" customFormat="1" ht="15" customHeight="1">
      <c r="B93" s="231"/>
      <c r="C93" s="208" t="s">
        <v>550</v>
      </c>
      <c r="D93" s="208"/>
      <c r="E93" s="208"/>
      <c r="F93" s="229" t="s">
        <v>520</v>
      </c>
      <c r="G93" s="230"/>
      <c r="H93" s="208" t="s">
        <v>551</v>
      </c>
      <c r="I93" s="208" t="s">
        <v>552</v>
      </c>
      <c r="J93" s="208"/>
      <c r="K93" s="220"/>
    </row>
    <row r="94" spans="2:11" s="1" customFormat="1" ht="15" customHeight="1">
      <c r="B94" s="231"/>
      <c r="C94" s="208" t="s">
        <v>553</v>
      </c>
      <c r="D94" s="208"/>
      <c r="E94" s="208"/>
      <c r="F94" s="229" t="s">
        <v>520</v>
      </c>
      <c r="G94" s="230"/>
      <c r="H94" s="208" t="s">
        <v>554</v>
      </c>
      <c r="I94" s="208" t="s">
        <v>555</v>
      </c>
      <c r="J94" s="208"/>
      <c r="K94" s="220"/>
    </row>
    <row r="95" spans="2:11" s="1" customFormat="1" ht="15" customHeight="1">
      <c r="B95" s="231"/>
      <c r="C95" s="208" t="s">
        <v>556</v>
      </c>
      <c r="D95" s="208"/>
      <c r="E95" s="208"/>
      <c r="F95" s="229" t="s">
        <v>520</v>
      </c>
      <c r="G95" s="230"/>
      <c r="H95" s="208" t="s">
        <v>556</v>
      </c>
      <c r="I95" s="208" t="s">
        <v>555</v>
      </c>
      <c r="J95" s="208"/>
      <c r="K95" s="220"/>
    </row>
    <row r="96" spans="2:11" s="1" customFormat="1" ht="15" customHeight="1">
      <c r="B96" s="231"/>
      <c r="C96" s="208" t="s">
        <v>37</v>
      </c>
      <c r="D96" s="208"/>
      <c r="E96" s="208"/>
      <c r="F96" s="229" t="s">
        <v>520</v>
      </c>
      <c r="G96" s="230"/>
      <c r="H96" s="208" t="s">
        <v>557</v>
      </c>
      <c r="I96" s="208" t="s">
        <v>555</v>
      </c>
      <c r="J96" s="208"/>
      <c r="K96" s="220"/>
    </row>
    <row r="97" spans="2:11" s="1" customFormat="1" ht="15" customHeight="1">
      <c r="B97" s="231"/>
      <c r="C97" s="208" t="s">
        <v>47</v>
      </c>
      <c r="D97" s="208"/>
      <c r="E97" s="208"/>
      <c r="F97" s="229" t="s">
        <v>520</v>
      </c>
      <c r="G97" s="230"/>
      <c r="H97" s="208" t="s">
        <v>558</v>
      </c>
      <c r="I97" s="208" t="s">
        <v>555</v>
      </c>
      <c r="J97" s="208"/>
      <c r="K97" s="220"/>
    </row>
    <row r="98" spans="2:11" s="1" customFormat="1" ht="15" customHeight="1">
      <c r="B98" s="234"/>
      <c r="C98" s="235"/>
      <c r="D98" s="235"/>
      <c r="E98" s="235"/>
      <c r="F98" s="235"/>
      <c r="G98" s="235"/>
      <c r="H98" s="235"/>
      <c r="I98" s="235"/>
      <c r="J98" s="235"/>
      <c r="K98" s="236"/>
    </row>
    <row r="99" spans="2:11" s="1" customFormat="1" ht="18.75" customHeight="1">
      <c r="B99" s="237"/>
      <c r="C99" s="238"/>
      <c r="D99" s="238"/>
      <c r="E99" s="238"/>
      <c r="F99" s="238"/>
      <c r="G99" s="238"/>
      <c r="H99" s="238"/>
      <c r="I99" s="238"/>
      <c r="J99" s="238"/>
      <c r="K99" s="237"/>
    </row>
    <row r="100" spans="2:11" s="1" customFormat="1" ht="18.75" customHeight="1">
      <c r="B100" s="215"/>
      <c r="C100" s="215"/>
      <c r="D100" s="215"/>
      <c r="E100" s="215"/>
      <c r="F100" s="215"/>
      <c r="G100" s="215"/>
      <c r="H100" s="215"/>
      <c r="I100" s="215"/>
      <c r="J100" s="215"/>
      <c r="K100" s="215"/>
    </row>
    <row r="101" spans="2:11" s="1" customFormat="1" ht="7.5" customHeight="1">
      <c r="B101" s="216"/>
      <c r="C101" s="217"/>
      <c r="D101" s="217"/>
      <c r="E101" s="217"/>
      <c r="F101" s="217"/>
      <c r="G101" s="217"/>
      <c r="H101" s="217"/>
      <c r="I101" s="217"/>
      <c r="J101" s="217"/>
      <c r="K101" s="218"/>
    </row>
    <row r="102" spans="2:11" s="1" customFormat="1" ht="45" customHeight="1">
      <c r="B102" s="219"/>
      <c r="C102" s="328" t="s">
        <v>559</v>
      </c>
      <c r="D102" s="328"/>
      <c r="E102" s="328"/>
      <c r="F102" s="328"/>
      <c r="G102" s="328"/>
      <c r="H102" s="328"/>
      <c r="I102" s="328"/>
      <c r="J102" s="328"/>
      <c r="K102" s="220"/>
    </row>
    <row r="103" spans="2:11" s="1" customFormat="1" ht="17.25" customHeight="1">
      <c r="B103" s="219"/>
      <c r="C103" s="221" t="s">
        <v>514</v>
      </c>
      <c r="D103" s="221"/>
      <c r="E103" s="221"/>
      <c r="F103" s="221" t="s">
        <v>515</v>
      </c>
      <c r="G103" s="222"/>
      <c r="H103" s="221" t="s">
        <v>53</v>
      </c>
      <c r="I103" s="221" t="s">
        <v>56</v>
      </c>
      <c r="J103" s="221" t="s">
        <v>516</v>
      </c>
      <c r="K103" s="220"/>
    </row>
    <row r="104" spans="2:11" s="1" customFormat="1" ht="17.25" customHeight="1">
      <c r="B104" s="219"/>
      <c r="C104" s="223" t="s">
        <v>517</v>
      </c>
      <c r="D104" s="223"/>
      <c r="E104" s="223"/>
      <c r="F104" s="224" t="s">
        <v>518</v>
      </c>
      <c r="G104" s="225"/>
      <c r="H104" s="223"/>
      <c r="I104" s="223"/>
      <c r="J104" s="223" t="s">
        <v>519</v>
      </c>
      <c r="K104" s="220"/>
    </row>
    <row r="105" spans="2:11" s="1" customFormat="1" ht="5.25" customHeight="1">
      <c r="B105" s="219"/>
      <c r="C105" s="221"/>
      <c r="D105" s="221"/>
      <c r="E105" s="221"/>
      <c r="F105" s="221"/>
      <c r="G105" s="239"/>
      <c r="H105" s="221"/>
      <c r="I105" s="221"/>
      <c r="J105" s="221"/>
      <c r="K105" s="220"/>
    </row>
    <row r="106" spans="2:11" s="1" customFormat="1" ht="15" customHeight="1">
      <c r="B106" s="219"/>
      <c r="C106" s="208" t="s">
        <v>52</v>
      </c>
      <c r="D106" s="228"/>
      <c r="E106" s="228"/>
      <c r="F106" s="229" t="s">
        <v>520</v>
      </c>
      <c r="G106" s="208"/>
      <c r="H106" s="208" t="s">
        <v>560</v>
      </c>
      <c r="I106" s="208" t="s">
        <v>522</v>
      </c>
      <c r="J106" s="208">
        <v>20</v>
      </c>
      <c r="K106" s="220"/>
    </row>
    <row r="107" spans="2:11" s="1" customFormat="1" ht="15" customHeight="1">
      <c r="B107" s="219"/>
      <c r="C107" s="208" t="s">
        <v>523</v>
      </c>
      <c r="D107" s="208"/>
      <c r="E107" s="208"/>
      <c r="F107" s="229" t="s">
        <v>520</v>
      </c>
      <c r="G107" s="208"/>
      <c r="H107" s="208" t="s">
        <v>560</v>
      </c>
      <c r="I107" s="208" t="s">
        <v>522</v>
      </c>
      <c r="J107" s="208">
        <v>120</v>
      </c>
      <c r="K107" s="220"/>
    </row>
    <row r="108" spans="2:11" s="1" customFormat="1" ht="15" customHeight="1">
      <c r="B108" s="231"/>
      <c r="C108" s="208" t="s">
        <v>525</v>
      </c>
      <c r="D108" s="208"/>
      <c r="E108" s="208"/>
      <c r="F108" s="229" t="s">
        <v>526</v>
      </c>
      <c r="G108" s="208"/>
      <c r="H108" s="208" t="s">
        <v>560</v>
      </c>
      <c r="I108" s="208" t="s">
        <v>522</v>
      </c>
      <c r="J108" s="208">
        <v>50</v>
      </c>
      <c r="K108" s="220"/>
    </row>
    <row r="109" spans="2:11" s="1" customFormat="1" ht="15" customHeight="1">
      <c r="B109" s="231"/>
      <c r="C109" s="208" t="s">
        <v>528</v>
      </c>
      <c r="D109" s="208"/>
      <c r="E109" s="208"/>
      <c r="F109" s="229" t="s">
        <v>520</v>
      </c>
      <c r="G109" s="208"/>
      <c r="H109" s="208" t="s">
        <v>560</v>
      </c>
      <c r="I109" s="208" t="s">
        <v>530</v>
      </c>
      <c r="J109" s="208"/>
      <c r="K109" s="220"/>
    </row>
    <row r="110" spans="2:11" s="1" customFormat="1" ht="15" customHeight="1">
      <c r="B110" s="231"/>
      <c r="C110" s="208" t="s">
        <v>539</v>
      </c>
      <c r="D110" s="208"/>
      <c r="E110" s="208"/>
      <c r="F110" s="229" t="s">
        <v>526</v>
      </c>
      <c r="G110" s="208"/>
      <c r="H110" s="208" t="s">
        <v>560</v>
      </c>
      <c r="I110" s="208" t="s">
        <v>522</v>
      </c>
      <c r="J110" s="208">
        <v>50</v>
      </c>
      <c r="K110" s="220"/>
    </row>
    <row r="111" spans="2:11" s="1" customFormat="1" ht="15" customHeight="1">
      <c r="B111" s="231"/>
      <c r="C111" s="208" t="s">
        <v>547</v>
      </c>
      <c r="D111" s="208"/>
      <c r="E111" s="208"/>
      <c r="F111" s="229" t="s">
        <v>526</v>
      </c>
      <c r="G111" s="208"/>
      <c r="H111" s="208" t="s">
        <v>560</v>
      </c>
      <c r="I111" s="208" t="s">
        <v>522</v>
      </c>
      <c r="J111" s="208">
        <v>50</v>
      </c>
      <c r="K111" s="220"/>
    </row>
    <row r="112" spans="2:11" s="1" customFormat="1" ht="15" customHeight="1">
      <c r="B112" s="231"/>
      <c r="C112" s="208" t="s">
        <v>545</v>
      </c>
      <c r="D112" s="208"/>
      <c r="E112" s="208"/>
      <c r="F112" s="229" t="s">
        <v>526</v>
      </c>
      <c r="G112" s="208"/>
      <c r="H112" s="208" t="s">
        <v>560</v>
      </c>
      <c r="I112" s="208" t="s">
        <v>522</v>
      </c>
      <c r="J112" s="208">
        <v>50</v>
      </c>
      <c r="K112" s="220"/>
    </row>
    <row r="113" spans="2:11" s="1" customFormat="1" ht="15" customHeight="1">
      <c r="B113" s="231"/>
      <c r="C113" s="208" t="s">
        <v>52</v>
      </c>
      <c r="D113" s="208"/>
      <c r="E113" s="208"/>
      <c r="F113" s="229" t="s">
        <v>520</v>
      </c>
      <c r="G113" s="208"/>
      <c r="H113" s="208" t="s">
        <v>561</v>
      </c>
      <c r="I113" s="208" t="s">
        <v>522</v>
      </c>
      <c r="J113" s="208">
        <v>20</v>
      </c>
      <c r="K113" s="220"/>
    </row>
    <row r="114" spans="2:11" s="1" customFormat="1" ht="15" customHeight="1">
      <c r="B114" s="231"/>
      <c r="C114" s="208" t="s">
        <v>562</v>
      </c>
      <c r="D114" s="208"/>
      <c r="E114" s="208"/>
      <c r="F114" s="229" t="s">
        <v>520</v>
      </c>
      <c r="G114" s="208"/>
      <c r="H114" s="208" t="s">
        <v>563</v>
      </c>
      <c r="I114" s="208" t="s">
        <v>522</v>
      </c>
      <c r="J114" s="208">
        <v>120</v>
      </c>
      <c r="K114" s="220"/>
    </row>
    <row r="115" spans="2:11" s="1" customFormat="1" ht="15" customHeight="1">
      <c r="B115" s="231"/>
      <c r="C115" s="208" t="s">
        <v>37</v>
      </c>
      <c r="D115" s="208"/>
      <c r="E115" s="208"/>
      <c r="F115" s="229" t="s">
        <v>520</v>
      </c>
      <c r="G115" s="208"/>
      <c r="H115" s="208" t="s">
        <v>564</v>
      </c>
      <c r="I115" s="208" t="s">
        <v>555</v>
      </c>
      <c r="J115" s="208"/>
      <c r="K115" s="220"/>
    </row>
    <row r="116" spans="2:11" s="1" customFormat="1" ht="15" customHeight="1">
      <c r="B116" s="231"/>
      <c r="C116" s="208" t="s">
        <v>47</v>
      </c>
      <c r="D116" s="208"/>
      <c r="E116" s="208"/>
      <c r="F116" s="229" t="s">
        <v>520</v>
      </c>
      <c r="G116" s="208"/>
      <c r="H116" s="208" t="s">
        <v>565</v>
      </c>
      <c r="I116" s="208" t="s">
        <v>555</v>
      </c>
      <c r="J116" s="208"/>
      <c r="K116" s="220"/>
    </row>
    <row r="117" spans="2:11" s="1" customFormat="1" ht="15" customHeight="1">
      <c r="B117" s="231"/>
      <c r="C117" s="208" t="s">
        <v>56</v>
      </c>
      <c r="D117" s="208"/>
      <c r="E117" s="208"/>
      <c r="F117" s="229" t="s">
        <v>520</v>
      </c>
      <c r="G117" s="208"/>
      <c r="H117" s="208" t="s">
        <v>566</v>
      </c>
      <c r="I117" s="208" t="s">
        <v>567</v>
      </c>
      <c r="J117" s="208"/>
      <c r="K117" s="220"/>
    </row>
    <row r="118" spans="2:11" s="1" customFormat="1" ht="15" customHeight="1">
      <c r="B118" s="234"/>
      <c r="C118" s="240"/>
      <c r="D118" s="240"/>
      <c r="E118" s="240"/>
      <c r="F118" s="240"/>
      <c r="G118" s="240"/>
      <c r="H118" s="240"/>
      <c r="I118" s="240"/>
      <c r="J118" s="240"/>
      <c r="K118" s="236"/>
    </row>
    <row r="119" spans="2:11" s="1" customFormat="1" ht="18.75" customHeight="1">
      <c r="B119" s="241"/>
      <c r="C119" s="242"/>
      <c r="D119" s="242"/>
      <c r="E119" s="242"/>
      <c r="F119" s="243"/>
      <c r="G119" s="242"/>
      <c r="H119" s="242"/>
      <c r="I119" s="242"/>
      <c r="J119" s="242"/>
      <c r="K119" s="241"/>
    </row>
    <row r="120" spans="2:11" s="1" customFormat="1" ht="18.75" customHeight="1">
      <c r="B120" s="215"/>
      <c r="C120" s="215"/>
      <c r="D120" s="215"/>
      <c r="E120" s="215"/>
      <c r="F120" s="215"/>
      <c r="G120" s="215"/>
      <c r="H120" s="215"/>
      <c r="I120" s="215"/>
      <c r="J120" s="215"/>
      <c r="K120" s="215"/>
    </row>
    <row r="121" spans="2:11" s="1" customFormat="1" ht="7.5" customHeight="1">
      <c r="B121" s="244"/>
      <c r="C121" s="245"/>
      <c r="D121" s="245"/>
      <c r="E121" s="245"/>
      <c r="F121" s="245"/>
      <c r="G121" s="245"/>
      <c r="H121" s="245"/>
      <c r="I121" s="245"/>
      <c r="J121" s="245"/>
      <c r="K121" s="246"/>
    </row>
    <row r="122" spans="2:11" s="1" customFormat="1" ht="45" customHeight="1">
      <c r="B122" s="247"/>
      <c r="C122" s="329" t="s">
        <v>568</v>
      </c>
      <c r="D122" s="329"/>
      <c r="E122" s="329"/>
      <c r="F122" s="329"/>
      <c r="G122" s="329"/>
      <c r="H122" s="329"/>
      <c r="I122" s="329"/>
      <c r="J122" s="329"/>
      <c r="K122" s="248"/>
    </row>
    <row r="123" spans="2:11" s="1" customFormat="1" ht="17.25" customHeight="1">
      <c r="B123" s="249"/>
      <c r="C123" s="221" t="s">
        <v>514</v>
      </c>
      <c r="D123" s="221"/>
      <c r="E123" s="221"/>
      <c r="F123" s="221" t="s">
        <v>515</v>
      </c>
      <c r="G123" s="222"/>
      <c r="H123" s="221" t="s">
        <v>53</v>
      </c>
      <c r="I123" s="221" t="s">
        <v>56</v>
      </c>
      <c r="J123" s="221" t="s">
        <v>516</v>
      </c>
      <c r="K123" s="250"/>
    </row>
    <row r="124" spans="2:11" s="1" customFormat="1" ht="17.25" customHeight="1">
      <c r="B124" s="249"/>
      <c r="C124" s="223" t="s">
        <v>517</v>
      </c>
      <c r="D124" s="223"/>
      <c r="E124" s="223"/>
      <c r="F124" s="224" t="s">
        <v>518</v>
      </c>
      <c r="G124" s="225"/>
      <c r="H124" s="223"/>
      <c r="I124" s="223"/>
      <c r="J124" s="223" t="s">
        <v>519</v>
      </c>
      <c r="K124" s="250"/>
    </row>
    <row r="125" spans="2:11" s="1" customFormat="1" ht="5.25" customHeight="1">
      <c r="B125" s="251"/>
      <c r="C125" s="226"/>
      <c r="D125" s="226"/>
      <c r="E125" s="226"/>
      <c r="F125" s="226"/>
      <c r="G125" s="252"/>
      <c r="H125" s="226"/>
      <c r="I125" s="226"/>
      <c r="J125" s="226"/>
      <c r="K125" s="253"/>
    </row>
    <row r="126" spans="2:11" s="1" customFormat="1" ht="15" customHeight="1">
      <c r="B126" s="251"/>
      <c r="C126" s="208" t="s">
        <v>523</v>
      </c>
      <c r="D126" s="228"/>
      <c r="E126" s="228"/>
      <c r="F126" s="229" t="s">
        <v>520</v>
      </c>
      <c r="G126" s="208"/>
      <c r="H126" s="208" t="s">
        <v>560</v>
      </c>
      <c r="I126" s="208" t="s">
        <v>522</v>
      </c>
      <c r="J126" s="208">
        <v>120</v>
      </c>
      <c r="K126" s="254"/>
    </row>
    <row r="127" spans="2:11" s="1" customFormat="1" ht="15" customHeight="1">
      <c r="B127" s="251"/>
      <c r="C127" s="208" t="s">
        <v>569</v>
      </c>
      <c r="D127" s="208"/>
      <c r="E127" s="208"/>
      <c r="F127" s="229" t="s">
        <v>520</v>
      </c>
      <c r="G127" s="208"/>
      <c r="H127" s="208" t="s">
        <v>570</v>
      </c>
      <c r="I127" s="208" t="s">
        <v>522</v>
      </c>
      <c r="J127" s="208" t="s">
        <v>571</v>
      </c>
      <c r="K127" s="254"/>
    </row>
    <row r="128" spans="2:11" s="1" customFormat="1" ht="15" customHeight="1">
      <c r="B128" s="251"/>
      <c r="C128" s="208" t="s">
        <v>468</v>
      </c>
      <c r="D128" s="208"/>
      <c r="E128" s="208"/>
      <c r="F128" s="229" t="s">
        <v>520</v>
      </c>
      <c r="G128" s="208"/>
      <c r="H128" s="208" t="s">
        <v>572</v>
      </c>
      <c r="I128" s="208" t="s">
        <v>522</v>
      </c>
      <c r="J128" s="208" t="s">
        <v>571</v>
      </c>
      <c r="K128" s="254"/>
    </row>
    <row r="129" spans="2:11" s="1" customFormat="1" ht="15" customHeight="1">
      <c r="B129" s="251"/>
      <c r="C129" s="208" t="s">
        <v>531</v>
      </c>
      <c r="D129" s="208"/>
      <c r="E129" s="208"/>
      <c r="F129" s="229" t="s">
        <v>526</v>
      </c>
      <c r="G129" s="208"/>
      <c r="H129" s="208" t="s">
        <v>532</v>
      </c>
      <c r="I129" s="208" t="s">
        <v>522</v>
      </c>
      <c r="J129" s="208">
        <v>15</v>
      </c>
      <c r="K129" s="254"/>
    </row>
    <row r="130" spans="2:11" s="1" customFormat="1" ht="15" customHeight="1">
      <c r="B130" s="251"/>
      <c r="C130" s="232" t="s">
        <v>533</v>
      </c>
      <c r="D130" s="232"/>
      <c r="E130" s="232"/>
      <c r="F130" s="233" t="s">
        <v>526</v>
      </c>
      <c r="G130" s="232"/>
      <c r="H130" s="232" t="s">
        <v>534</v>
      </c>
      <c r="I130" s="232" t="s">
        <v>522</v>
      </c>
      <c r="J130" s="232">
        <v>15</v>
      </c>
      <c r="K130" s="254"/>
    </row>
    <row r="131" spans="2:11" s="1" customFormat="1" ht="15" customHeight="1">
      <c r="B131" s="251"/>
      <c r="C131" s="232" t="s">
        <v>535</v>
      </c>
      <c r="D131" s="232"/>
      <c r="E131" s="232"/>
      <c r="F131" s="233" t="s">
        <v>526</v>
      </c>
      <c r="G131" s="232"/>
      <c r="H131" s="232" t="s">
        <v>536</v>
      </c>
      <c r="I131" s="232" t="s">
        <v>522</v>
      </c>
      <c r="J131" s="232">
        <v>20</v>
      </c>
      <c r="K131" s="254"/>
    </row>
    <row r="132" spans="2:11" s="1" customFormat="1" ht="15" customHeight="1">
      <c r="B132" s="251"/>
      <c r="C132" s="232" t="s">
        <v>537</v>
      </c>
      <c r="D132" s="232"/>
      <c r="E132" s="232"/>
      <c r="F132" s="233" t="s">
        <v>526</v>
      </c>
      <c r="G132" s="232"/>
      <c r="H132" s="232" t="s">
        <v>538</v>
      </c>
      <c r="I132" s="232" t="s">
        <v>522</v>
      </c>
      <c r="J132" s="232">
        <v>20</v>
      </c>
      <c r="K132" s="254"/>
    </row>
    <row r="133" spans="2:11" s="1" customFormat="1" ht="15" customHeight="1">
      <c r="B133" s="251"/>
      <c r="C133" s="208" t="s">
        <v>525</v>
      </c>
      <c r="D133" s="208"/>
      <c r="E133" s="208"/>
      <c r="F133" s="229" t="s">
        <v>526</v>
      </c>
      <c r="G133" s="208"/>
      <c r="H133" s="208" t="s">
        <v>560</v>
      </c>
      <c r="I133" s="208" t="s">
        <v>522</v>
      </c>
      <c r="J133" s="208">
        <v>50</v>
      </c>
      <c r="K133" s="254"/>
    </row>
    <row r="134" spans="2:11" s="1" customFormat="1" ht="15" customHeight="1">
      <c r="B134" s="251"/>
      <c r="C134" s="208" t="s">
        <v>539</v>
      </c>
      <c r="D134" s="208"/>
      <c r="E134" s="208"/>
      <c r="F134" s="229" t="s">
        <v>526</v>
      </c>
      <c r="G134" s="208"/>
      <c r="H134" s="208" t="s">
        <v>560</v>
      </c>
      <c r="I134" s="208" t="s">
        <v>522</v>
      </c>
      <c r="J134" s="208">
        <v>50</v>
      </c>
      <c r="K134" s="254"/>
    </row>
    <row r="135" spans="2:11" s="1" customFormat="1" ht="15" customHeight="1">
      <c r="B135" s="251"/>
      <c r="C135" s="208" t="s">
        <v>545</v>
      </c>
      <c r="D135" s="208"/>
      <c r="E135" s="208"/>
      <c r="F135" s="229" t="s">
        <v>526</v>
      </c>
      <c r="G135" s="208"/>
      <c r="H135" s="208" t="s">
        <v>560</v>
      </c>
      <c r="I135" s="208" t="s">
        <v>522</v>
      </c>
      <c r="J135" s="208">
        <v>50</v>
      </c>
      <c r="K135" s="254"/>
    </row>
    <row r="136" spans="2:11" s="1" customFormat="1" ht="15" customHeight="1">
      <c r="B136" s="251"/>
      <c r="C136" s="208" t="s">
        <v>547</v>
      </c>
      <c r="D136" s="208"/>
      <c r="E136" s="208"/>
      <c r="F136" s="229" t="s">
        <v>526</v>
      </c>
      <c r="G136" s="208"/>
      <c r="H136" s="208" t="s">
        <v>560</v>
      </c>
      <c r="I136" s="208" t="s">
        <v>522</v>
      </c>
      <c r="J136" s="208">
        <v>50</v>
      </c>
      <c r="K136" s="254"/>
    </row>
    <row r="137" spans="2:11" s="1" customFormat="1" ht="15" customHeight="1">
      <c r="B137" s="251"/>
      <c r="C137" s="208" t="s">
        <v>548</v>
      </c>
      <c r="D137" s="208"/>
      <c r="E137" s="208"/>
      <c r="F137" s="229" t="s">
        <v>526</v>
      </c>
      <c r="G137" s="208"/>
      <c r="H137" s="208" t="s">
        <v>573</v>
      </c>
      <c r="I137" s="208" t="s">
        <v>522</v>
      </c>
      <c r="J137" s="208">
        <v>255</v>
      </c>
      <c r="K137" s="254"/>
    </row>
    <row r="138" spans="2:11" s="1" customFormat="1" ht="15" customHeight="1">
      <c r="B138" s="251"/>
      <c r="C138" s="208" t="s">
        <v>550</v>
      </c>
      <c r="D138" s="208"/>
      <c r="E138" s="208"/>
      <c r="F138" s="229" t="s">
        <v>520</v>
      </c>
      <c r="G138" s="208"/>
      <c r="H138" s="208" t="s">
        <v>574</v>
      </c>
      <c r="I138" s="208" t="s">
        <v>552</v>
      </c>
      <c r="J138" s="208"/>
      <c r="K138" s="254"/>
    </row>
    <row r="139" spans="2:11" s="1" customFormat="1" ht="15" customHeight="1">
      <c r="B139" s="251"/>
      <c r="C139" s="208" t="s">
        <v>553</v>
      </c>
      <c r="D139" s="208"/>
      <c r="E139" s="208"/>
      <c r="F139" s="229" t="s">
        <v>520</v>
      </c>
      <c r="G139" s="208"/>
      <c r="H139" s="208" t="s">
        <v>575</v>
      </c>
      <c r="I139" s="208" t="s">
        <v>555</v>
      </c>
      <c r="J139" s="208"/>
      <c r="K139" s="254"/>
    </row>
    <row r="140" spans="2:11" s="1" customFormat="1" ht="15" customHeight="1">
      <c r="B140" s="251"/>
      <c r="C140" s="208" t="s">
        <v>556</v>
      </c>
      <c r="D140" s="208"/>
      <c r="E140" s="208"/>
      <c r="F140" s="229" t="s">
        <v>520</v>
      </c>
      <c r="G140" s="208"/>
      <c r="H140" s="208" t="s">
        <v>556</v>
      </c>
      <c r="I140" s="208" t="s">
        <v>555</v>
      </c>
      <c r="J140" s="208"/>
      <c r="K140" s="254"/>
    </row>
    <row r="141" spans="2:11" s="1" customFormat="1" ht="15" customHeight="1">
      <c r="B141" s="251"/>
      <c r="C141" s="208" t="s">
        <v>37</v>
      </c>
      <c r="D141" s="208"/>
      <c r="E141" s="208"/>
      <c r="F141" s="229" t="s">
        <v>520</v>
      </c>
      <c r="G141" s="208"/>
      <c r="H141" s="208" t="s">
        <v>576</v>
      </c>
      <c r="I141" s="208" t="s">
        <v>555</v>
      </c>
      <c r="J141" s="208"/>
      <c r="K141" s="254"/>
    </row>
    <row r="142" spans="2:11" s="1" customFormat="1" ht="15" customHeight="1">
      <c r="B142" s="251"/>
      <c r="C142" s="208" t="s">
        <v>577</v>
      </c>
      <c r="D142" s="208"/>
      <c r="E142" s="208"/>
      <c r="F142" s="229" t="s">
        <v>520</v>
      </c>
      <c r="G142" s="208"/>
      <c r="H142" s="208" t="s">
        <v>578</v>
      </c>
      <c r="I142" s="208" t="s">
        <v>555</v>
      </c>
      <c r="J142" s="208"/>
      <c r="K142" s="254"/>
    </row>
    <row r="143" spans="2:11" s="1" customFormat="1" ht="15" customHeight="1">
      <c r="B143" s="255"/>
      <c r="C143" s="256"/>
      <c r="D143" s="256"/>
      <c r="E143" s="256"/>
      <c r="F143" s="256"/>
      <c r="G143" s="256"/>
      <c r="H143" s="256"/>
      <c r="I143" s="256"/>
      <c r="J143" s="256"/>
      <c r="K143" s="257"/>
    </row>
    <row r="144" spans="2:11" s="1" customFormat="1" ht="18.75" customHeight="1">
      <c r="B144" s="242"/>
      <c r="C144" s="242"/>
      <c r="D144" s="242"/>
      <c r="E144" s="242"/>
      <c r="F144" s="243"/>
      <c r="G144" s="242"/>
      <c r="H144" s="242"/>
      <c r="I144" s="242"/>
      <c r="J144" s="242"/>
      <c r="K144" s="242"/>
    </row>
    <row r="145" spans="2:11" s="1" customFormat="1" ht="18.75" customHeight="1">
      <c r="B145" s="215"/>
      <c r="C145" s="215"/>
      <c r="D145" s="215"/>
      <c r="E145" s="215"/>
      <c r="F145" s="215"/>
      <c r="G145" s="215"/>
      <c r="H145" s="215"/>
      <c r="I145" s="215"/>
      <c r="J145" s="215"/>
      <c r="K145" s="215"/>
    </row>
    <row r="146" spans="2:11" s="1" customFormat="1" ht="7.5" customHeight="1">
      <c r="B146" s="216"/>
      <c r="C146" s="217"/>
      <c r="D146" s="217"/>
      <c r="E146" s="217"/>
      <c r="F146" s="217"/>
      <c r="G146" s="217"/>
      <c r="H146" s="217"/>
      <c r="I146" s="217"/>
      <c r="J146" s="217"/>
      <c r="K146" s="218"/>
    </row>
    <row r="147" spans="2:11" s="1" customFormat="1" ht="45" customHeight="1">
      <c r="B147" s="219"/>
      <c r="C147" s="328" t="s">
        <v>579</v>
      </c>
      <c r="D147" s="328"/>
      <c r="E147" s="328"/>
      <c r="F147" s="328"/>
      <c r="G147" s="328"/>
      <c r="H147" s="328"/>
      <c r="I147" s="328"/>
      <c r="J147" s="328"/>
      <c r="K147" s="220"/>
    </row>
    <row r="148" spans="2:11" s="1" customFormat="1" ht="17.25" customHeight="1">
      <c r="B148" s="219"/>
      <c r="C148" s="221" t="s">
        <v>514</v>
      </c>
      <c r="D148" s="221"/>
      <c r="E148" s="221"/>
      <c r="F148" s="221" t="s">
        <v>515</v>
      </c>
      <c r="G148" s="222"/>
      <c r="H148" s="221" t="s">
        <v>53</v>
      </c>
      <c r="I148" s="221" t="s">
        <v>56</v>
      </c>
      <c r="J148" s="221" t="s">
        <v>516</v>
      </c>
      <c r="K148" s="220"/>
    </row>
    <row r="149" spans="2:11" s="1" customFormat="1" ht="17.25" customHeight="1">
      <c r="B149" s="219"/>
      <c r="C149" s="223" t="s">
        <v>517</v>
      </c>
      <c r="D149" s="223"/>
      <c r="E149" s="223"/>
      <c r="F149" s="224" t="s">
        <v>518</v>
      </c>
      <c r="G149" s="225"/>
      <c r="H149" s="223"/>
      <c r="I149" s="223"/>
      <c r="J149" s="223" t="s">
        <v>519</v>
      </c>
      <c r="K149" s="220"/>
    </row>
    <row r="150" spans="2:11" s="1" customFormat="1" ht="5.25" customHeight="1">
      <c r="B150" s="231"/>
      <c r="C150" s="226"/>
      <c r="D150" s="226"/>
      <c r="E150" s="226"/>
      <c r="F150" s="226"/>
      <c r="G150" s="227"/>
      <c r="H150" s="226"/>
      <c r="I150" s="226"/>
      <c r="J150" s="226"/>
      <c r="K150" s="254"/>
    </row>
    <row r="151" spans="2:11" s="1" customFormat="1" ht="15" customHeight="1">
      <c r="B151" s="231"/>
      <c r="C151" s="258" t="s">
        <v>523</v>
      </c>
      <c r="D151" s="208"/>
      <c r="E151" s="208"/>
      <c r="F151" s="259" t="s">
        <v>520</v>
      </c>
      <c r="G151" s="208"/>
      <c r="H151" s="258" t="s">
        <v>560</v>
      </c>
      <c r="I151" s="258" t="s">
        <v>522</v>
      </c>
      <c r="J151" s="258">
        <v>120</v>
      </c>
      <c r="K151" s="254"/>
    </row>
    <row r="152" spans="2:11" s="1" customFormat="1" ht="15" customHeight="1">
      <c r="B152" s="231"/>
      <c r="C152" s="258" t="s">
        <v>569</v>
      </c>
      <c r="D152" s="208"/>
      <c r="E152" s="208"/>
      <c r="F152" s="259" t="s">
        <v>520</v>
      </c>
      <c r="G152" s="208"/>
      <c r="H152" s="258" t="s">
        <v>580</v>
      </c>
      <c r="I152" s="258" t="s">
        <v>522</v>
      </c>
      <c r="J152" s="258" t="s">
        <v>571</v>
      </c>
      <c r="K152" s="254"/>
    </row>
    <row r="153" spans="2:11" s="1" customFormat="1" ht="15" customHeight="1">
      <c r="B153" s="231"/>
      <c r="C153" s="258" t="s">
        <v>468</v>
      </c>
      <c r="D153" s="208"/>
      <c r="E153" s="208"/>
      <c r="F153" s="259" t="s">
        <v>520</v>
      </c>
      <c r="G153" s="208"/>
      <c r="H153" s="258" t="s">
        <v>581</v>
      </c>
      <c r="I153" s="258" t="s">
        <v>522</v>
      </c>
      <c r="J153" s="258" t="s">
        <v>571</v>
      </c>
      <c r="K153" s="254"/>
    </row>
    <row r="154" spans="2:11" s="1" customFormat="1" ht="15" customHeight="1">
      <c r="B154" s="231"/>
      <c r="C154" s="258" t="s">
        <v>525</v>
      </c>
      <c r="D154" s="208"/>
      <c r="E154" s="208"/>
      <c r="F154" s="259" t="s">
        <v>526</v>
      </c>
      <c r="G154" s="208"/>
      <c r="H154" s="258" t="s">
        <v>560</v>
      </c>
      <c r="I154" s="258" t="s">
        <v>522</v>
      </c>
      <c r="J154" s="258">
        <v>50</v>
      </c>
      <c r="K154" s="254"/>
    </row>
    <row r="155" spans="2:11" s="1" customFormat="1" ht="15" customHeight="1">
      <c r="B155" s="231"/>
      <c r="C155" s="258" t="s">
        <v>528</v>
      </c>
      <c r="D155" s="208"/>
      <c r="E155" s="208"/>
      <c r="F155" s="259" t="s">
        <v>520</v>
      </c>
      <c r="G155" s="208"/>
      <c r="H155" s="258" t="s">
        <v>560</v>
      </c>
      <c r="I155" s="258" t="s">
        <v>530</v>
      </c>
      <c r="J155" s="258"/>
      <c r="K155" s="254"/>
    </row>
    <row r="156" spans="2:11" s="1" customFormat="1" ht="15" customHeight="1">
      <c r="B156" s="231"/>
      <c r="C156" s="258" t="s">
        <v>539</v>
      </c>
      <c r="D156" s="208"/>
      <c r="E156" s="208"/>
      <c r="F156" s="259" t="s">
        <v>526</v>
      </c>
      <c r="G156" s="208"/>
      <c r="H156" s="258" t="s">
        <v>560</v>
      </c>
      <c r="I156" s="258" t="s">
        <v>522</v>
      </c>
      <c r="J156" s="258">
        <v>50</v>
      </c>
      <c r="K156" s="254"/>
    </row>
    <row r="157" spans="2:11" s="1" customFormat="1" ht="15" customHeight="1">
      <c r="B157" s="231"/>
      <c r="C157" s="258" t="s">
        <v>547</v>
      </c>
      <c r="D157" s="208"/>
      <c r="E157" s="208"/>
      <c r="F157" s="259" t="s">
        <v>526</v>
      </c>
      <c r="G157" s="208"/>
      <c r="H157" s="258" t="s">
        <v>560</v>
      </c>
      <c r="I157" s="258" t="s">
        <v>522</v>
      </c>
      <c r="J157" s="258">
        <v>50</v>
      </c>
      <c r="K157" s="254"/>
    </row>
    <row r="158" spans="2:11" s="1" customFormat="1" ht="15" customHeight="1">
      <c r="B158" s="231"/>
      <c r="C158" s="258" t="s">
        <v>545</v>
      </c>
      <c r="D158" s="208"/>
      <c r="E158" s="208"/>
      <c r="F158" s="259" t="s">
        <v>526</v>
      </c>
      <c r="G158" s="208"/>
      <c r="H158" s="258" t="s">
        <v>560</v>
      </c>
      <c r="I158" s="258" t="s">
        <v>522</v>
      </c>
      <c r="J158" s="258">
        <v>50</v>
      </c>
      <c r="K158" s="254"/>
    </row>
    <row r="159" spans="2:11" s="1" customFormat="1" ht="15" customHeight="1">
      <c r="B159" s="231"/>
      <c r="C159" s="258" t="s">
        <v>86</v>
      </c>
      <c r="D159" s="208"/>
      <c r="E159" s="208"/>
      <c r="F159" s="259" t="s">
        <v>520</v>
      </c>
      <c r="G159" s="208"/>
      <c r="H159" s="258" t="s">
        <v>582</v>
      </c>
      <c r="I159" s="258" t="s">
        <v>522</v>
      </c>
      <c r="J159" s="258" t="s">
        <v>583</v>
      </c>
      <c r="K159" s="254"/>
    </row>
    <row r="160" spans="2:11" s="1" customFormat="1" ht="15" customHeight="1">
      <c r="B160" s="231"/>
      <c r="C160" s="258" t="s">
        <v>584</v>
      </c>
      <c r="D160" s="208"/>
      <c r="E160" s="208"/>
      <c r="F160" s="259" t="s">
        <v>520</v>
      </c>
      <c r="G160" s="208"/>
      <c r="H160" s="258" t="s">
        <v>585</v>
      </c>
      <c r="I160" s="258" t="s">
        <v>555</v>
      </c>
      <c r="J160" s="258"/>
      <c r="K160" s="254"/>
    </row>
    <row r="161" spans="2:11" s="1" customFormat="1" ht="15" customHeight="1">
      <c r="B161" s="260"/>
      <c r="C161" s="261"/>
      <c r="D161" s="261"/>
      <c r="E161" s="261"/>
      <c r="F161" s="261"/>
      <c r="G161" s="261"/>
      <c r="H161" s="261"/>
      <c r="I161" s="261"/>
      <c r="J161" s="261"/>
      <c r="K161" s="262"/>
    </row>
    <row r="162" spans="2:11" s="1" customFormat="1" ht="18.75" customHeight="1">
      <c r="B162" s="242"/>
      <c r="C162" s="252"/>
      <c r="D162" s="252"/>
      <c r="E162" s="252"/>
      <c r="F162" s="263"/>
      <c r="G162" s="252"/>
      <c r="H162" s="252"/>
      <c r="I162" s="252"/>
      <c r="J162" s="252"/>
      <c r="K162" s="242"/>
    </row>
    <row r="163" spans="2:11" s="1" customFormat="1" ht="18.75" customHeight="1">
      <c r="B163" s="242"/>
      <c r="C163" s="252"/>
      <c r="D163" s="252"/>
      <c r="E163" s="252"/>
      <c r="F163" s="263"/>
      <c r="G163" s="252"/>
      <c r="H163" s="252"/>
      <c r="I163" s="252"/>
      <c r="J163" s="252"/>
      <c r="K163" s="242"/>
    </row>
    <row r="164" spans="2:11" s="1" customFormat="1" ht="18.75" customHeight="1">
      <c r="B164" s="242"/>
      <c r="C164" s="252"/>
      <c r="D164" s="252"/>
      <c r="E164" s="252"/>
      <c r="F164" s="263"/>
      <c r="G164" s="252"/>
      <c r="H164" s="252"/>
      <c r="I164" s="252"/>
      <c r="J164" s="252"/>
      <c r="K164" s="242"/>
    </row>
    <row r="165" spans="2:11" s="1" customFormat="1" ht="18.75" customHeight="1">
      <c r="B165" s="242"/>
      <c r="C165" s="252"/>
      <c r="D165" s="252"/>
      <c r="E165" s="252"/>
      <c r="F165" s="263"/>
      <c r="G165" s="252"/>
      <c r="H165" s="252"/>
      <c r="I165" s="252"/>
      <c r="J165" s="252"/>
      <c r="K165" s="242"/>
    </row>
    <row r="166" spans="2:11" s="1" customFormat="1" ht="18.75" customHeight="1">
      <c r="B166" s="242"/>
      <c r="C166" s="252"/>
      <c r="D166" s="252"/>
      <c r="E166" s="252"/>
      <c r="F166" s="263"/>
      <c r="G166" s="252"/>
      <c r="H166" s="252"/>
      <c r="I166" s="252"/>
      <c r="J166" s="252"/>
      <c r="K166" s="242"/>
    </row>
    <row r="167" spans="2:11" s="1" customFormat="1" ht="18.75" customHeight="1">
      <c r="B167" s="242"/>
      <c r="C167" s="252"/>
      <c r="D167" s="252"/>
      <c r="E167" s="252"/>
      <c r="F167" s="263"/>
      <c r="G167" s="252"/>
      <c r="H167" s="252"/>
      <c r="I167" s="252"/>
      <c r="J167" s="252"/>
      <c r="K167" s="242"/>
    </row>
    <row r="168" spans="2:11" s="1" customFormat="1" ht="18.75" customHeight="1">
      <c r="B168" s="242"/>
      <c r="C168" s="252"/>
      <c r="D168" s="252"/>
      <c r="E168" s="252"/>
      <c r="F168" s="263"/>
      <c r="G168" s="252"/>
      <c r="H168" s="252"/>
      <c r="I168" s="252"/>
      <c r="J168" s="252"/>
      <c r="K168" s="242"/>
    </row>
    <row r="169" spans="2:11" s="1" customFormat="1" ht="18.75" customHeight="1">
      <c r="B169" s="215"/>
      <c r="C169" s="215"/>
      <c r="D169" s="215"/>
      <c r="E169" s="215"/>
      <c r="F169" s="215"/>
      <c r="G169" s="215"/>
      <c r="H169" s="215"/>
      <c r="I169" s="215"/>
      <c r="J169" s="215"/>
      <c r="K169" s="215"/>
    </row>
    <row r="170" spans="2:11" s="1" customFormat="1" ht="7.5" customHeight="1">
      <c r="B170" s="197"/>
      <c r="C170" s="198"/>
      <c r="D170" s="198"/>
      <c r="E170" s="198"/>
      <c r="F170" s="198"/>
      <c r="G170" s="198"/>
      <c r="H170" s="198"/>
      <c r="I170" s="198"/>
      <c r="J170" s="198"/>
      <c r="K170" s="199"/>
    </row>
    <row r="171" spans="2:11" s="1" customFormat="1" ht="45" customHeight="1">
      <c r="B171" s="200"/>
      <c r="C171" s="329" t="s">
        <v>586</v>
      </c>
      <c r="D171" s="329"/>
      <c r="E171" s="329"/>
      <c r="F171" s="329"/>
      <c r="G171" s="329"/>
      <c r="H171" s="329"/>
      <c r="I171" s="329"/>
      <c r="J171" s="329"/>
      <c r="K171" s="201"/>
    </row>
    <row r="172" spans="2:11" s="1" customFormat="1" ht="17.25" customHeight="1">
      <c r="B172" s="200"/>
      <c r="C172" s="221" t="s">
        <v>514</v>
      </c>
      <c r="D172" s="221"/>
      <c r="E172" s="221"/>
      <c r="F172" s="221" t="s">
        <v>515</v>
      </c>
      <c r="G172" s="264"/>
      <c r="H172" s="265" t="s">
        <v>53</v>
      </c>
      <c r="I172" s="265" t="s">
        <v>56</v>
      </c>
      <c r="J172" s="221" t="s">
        <v>516</v>
      </c>
      <c r="K172" s="201"/>
    </row>
    <row r="173" spans="2:11" s="1" customFormat="1" ht="17.25" customHeight="1">
      <c r="B173" s="202"/>
      <c r="C173" s="223" t="s">
        <v>517</v>
      </c>
      <c r="D173" s="223"/>
      <c r="E173" s="223"/>
      <c r="F173" s="224" t="s">
        <v>518</v>
      </c>
      <c r="G173" s="266"/>
      <c r="H173" s="267"/>
      <c r="I173" s="267"/>
      <c r="J173" s="223" t="s">
        <v>519</v>
      </c>
      <c r="K173" s="203"/>
    </row>
    <row r="174" spans="2:11" s="1" customFormat="1" ht="5.25" customHeight="1">
      <c r="B174" s="231"/>
      <c r="C174" s="226"/>
      <c r="D174" s="226"/>
      <c r="E174" s="226"/>
      <c r="F174" s="226"/>
      <c r="G174" s="227"/>
      <c r="H174" s="226"/>
      <c r="I174" s="226"/>
      <c r="J174" s="226"/>
      <c r="K174" s="254"/>
    </row>
    <row r="175" spans="2:11" s="1" customFormat="1" ht="15" customHeight="1">
      <c r="B175" s="231"/>
      <c r="C175" s="208" t="s">
        <v>523</v>
      </c>
      <c r="D175" s="208"/>
      <c r="E175" s="208"/>
      <c r="F175" s="229" t="s">
        <v>520</v>
      </c>
      <c r="G175" s="208"/>
      <c r="H175" s="208" t="s">
        <v>560</v>
      </c>
      <c r="I175" s="208" t="s">
        <v>522</v>
      </c>
      <c r="J175" s="208">
        <v>120</v>
      </c>
      <c r="K175" s="254"/>
    </row>
    <row r="176" spans="2:11" s="1" customFormat="1" ht="15" customHeight="1">
      <c r="B176" s="231"/>
      <c r="C176" s="208" t="s">
        <v>569</v>
      </c>
      <c r="D176" s="208"/>
      <c r="E176" s="208"/>
      <c r="F176" s="229" t="s">
        <v>520</v>
      </c>
      <c r="G176" s="208"/>
      <c r="H176" s="208" t="s">
        <v>570</v>
      </c>
      <c r="I176" s="208" t="s">
        <v>522</v>
      </c>
      <c r="J176" s="208" t="s">
        <v>571</v>
      </c>
      <c r="K176" s="254"/>
    </row>
    <row r="177" spans="2:11" s="1" customFormat="1" ht="15" customHeight="1">
      <c r="B177" s="231"/>
      <c r="C177" s="208" t="s">
        <v>468</v>
      </c>
      <c r="D177" s="208"/>
      <c r="E177" s="208"/>
      <c r="F177" s="229" t="s">
        <v>520</v>
      </c>
      <c r="G177" s="208"/>
      <c r="H177" s="208" t="s">
        <v>587</v>
      </c>
      <c r="I177" s="208" t="s">
        <v>522</v>
      </c>
      <c r="J177" s="208" t="s">
        <v>571</v>
      </c>
      <c r="K177" s="254"/>
    </row>
    <row r="178" spans="2:11" s="1" customFormat="1" ht="15" customHeight="1">
      <c r="B178" s="231"/>
      <c r="C178" s="208" t="s">
        <v>525</v>
      </c>
      <c r="D178" s="208"/>
      <c r="E178" s="208"/>
      <c r="F178" s="229" t="s">
        <v>526</v>
      </c>
      <c r="G178" s="208"/>
      <c r="H178" s="208" t="s">
        <v>587</v>
      </c>
      <c r="I178" s="208" t="s">
        <v>522</v>
      </c>
      <c r="J178" s="208">
        <v>50</v>
      </c>
      <c r="K178" s="254"/>
    </row>
    <row r="179" spans="2:11" s="1" customFormat="1" ht="15" customHeight="1">
      <c r="B179" s="231"/>
      <c r="C179" s="208" t="s">
        <v>528</v>
      </c>
      <c r="D179" s="208"/>
      <c r="E179" s="208"/>
      <c r="F179" s="229" t="s">
        <v>520</v>
      </c>
      <c r="G179" s="208"/>
      <c r="H179" s="208" t="s">
        <v>587</v>
      </c>
      <c r="I179" s="208" t="s">
        <v>530</v>
      </c>
      <c r="J179" s="208"/>
      <c r="K179" s="254"/>
    </row>
    <row r="180" spans="2:11" s="1" customFormat="1" ht="15" customHeight="1">
      <c r="B180" s="231"/>
      <c r="C180" s="208" t="s">
        <v>539</v>
      </c>
      <c r="D180" s="208"/>
      <c r="E180" s="208"/>
      <c r="F180" s="229" t="s">
        <v>526</v>
      </c>
      <c r="G180" s="208"/>
      <c r="H180" s="208" t="s">
        <v>587</v>
      </c>
      <c r="I180" s="208" t="s">
        <v>522</v>
      </c>
      <c r="J180" s="208">
        <v>50</v>
      </c>
      <c r="K180" s="254"/>
    </row>
    <row r="181" spans="2:11" s="1" customFormat="1" ht="15" customHeight="1">
      <c r="B181" s="231"/>
      <c r="C181" s="208" t="s">
        <v>547</v>
      </c>
      <c r="D181" s="208"/>
      <c r="E181" s="208"/>
      <c r="F181" s="229" t="s">
        <v>526</v>
      </c>
      <c r="G181" s="208"/>
      <c r="H181" s="208" t="s">
        <v>587</v>
      </c>
      <c r="I181" s="208" t="s">
        <v>522</v>
      </c>
      <c r="J181" s="208">
        <v>50</v>
      </c>
      <c r="K181" s="254"/>
    </row>
    <row r="182" spans="2:11" s="1" customFormat="1" ht="15" customHeight="1">
      <c r="B182" s="231"/>
      <c r="C182" s="208" t="s">
        <v>545</v>
      </c>
      <c r="D182" s="208"/>
      <c r="E182" s="208"/>
      <c r="F182" s="229" t="s">
        <v>526</v>
      </c>
      <c r="G182" s="208"/>
      <c r="H182" s="208" t="s">
        <v>587</v>
      </c>
      <c r="I182" s="208" t="s">
        <v>522</v>
      </c>
      <c r="J182" s="208">
        <v>50</v>
      </c>
      <c r="K182" s="254"/>
    </row>
    <row r="183" spans="2:11" s="1" customFormat="1" ht="15" customHeight="1">
      <c r="B183" s="231"/>
      <c r="C183" s="208" t="s">
        <v>94</v>
      </c>
      <c r="D183" s="208"/>
      <c r="E183" s="208"/>
      <c r="F183" s="229" t="s">
        <v>520</v>
      </c>
      <c r="G183" s="208"/>
      <c r="H183" s="208" t="s">
        <v>588</v>
      </c>
      <c r="I183" s="208" t="s">
        <v>589</v>
      </c>
      <c r="J183" s="208"/>
      <c r="K183" s="254"/>
    </row>
    <row r="184" spans="2:11" s="1" customFormat="1" ht="15" customHeight="1">
      <c r="B184" s="231"/>
      <c r="C184" s="208" t="s">
        <v>56</v>
      </c>
      <c r="D184" s="208"/>
      <c r="E184" s="208"/>
      <c r="F184" s="229" t="s">
        <v>520</v>
      </c>
      <c r="G184" s="208"/>
      <c r="H184" s="208" t="s">
        <v>590</v>
      </c>
      <c r="I184" s="208" t="s">
        <v>591</v>
      </c>
      <c r="J184" s="208">
        <v>1</v>
      </c>
      <c r="K184" s="254"/>
    </row>
    <row r="185" spans="2:11" s="1" customFormat="1" ht="15" customHeight="1">
      <c r="B185" s="231"/>
      <c r="C185" s="208" t="s">
        <v>52</v>
      </c>
      <c r="D185" s="208"/>
      <c r="E185" s="208"/>
      <c r="F185" s="229" t="s">
        <v>520</v>
      </c>
      <c r="G185" s="208"/>
      <c r="H185" s="208" t="s">
        <v>592</v>
      </c>
      <c r="I185" s="208" t="s">
        <v>522</v>
      </c>
      <c r="J185" s="208">
        <v>20</v>
      </c>
      <c r="K185" s="254"/>
    </row>
    <row r="186" spans="2:11" s="1" customFormat="1" ht="15" customHeight="1">
      <c r="B186" s="231"/>
      <c r="C186" s="208" t="s">
        <v>53</v>
      </c>
      <c r="D186" s="208"/>
      <c r="E186" s="208"/>
      <c r="F186" s="229" t="s">
        <v>520</v>
      </c>
      <c r="G186" s="208"/>
      <c r="H186" s="208" t="s">
        <v>593</v>
      </c>
      <c r="I186" s="208" t="s">
        <v>522</v>
      </c>
      <c r="J186" s="208">
        <v>255</v>
      </c>
      <c r="K186" s="254"/>
    </row>
    <row r="187" spans="2:11" s="1" customFormat="1" ht="15" customHeight="1">
      <c r="B187" s="231"/>
      <c r="C187" s="208" t="s">
        <v>95</v>
      </c>
      <c r="D187" s="208"/>
      <c r="E187" s="208"/>
      <c r="F187" s="229" t="s">
        <v>520</v>
      </c>
      <c r="G187" s="208"/>
      <c r="H187" s="208" t="s">
        <v>484</v>
      </c>
      <c r="I187" s="208" t="s">
        <v>522</v>
      </c>
      <c r="J187" s="208">
        <v>10</v>
      </c>
      <c r="K187" s="254"/>
    </row>
    <row r="188" spans="2:11" s="1" customFormat="1" ht="15" customHeight="1">
      <c r="B188" s="231"/>
      <c r="C188" s="208" t="s">
        <v>96</v>
      </c>
      <c r="D188" s="208"/>
      <c r="E188" s="208"/>
      <c r="F188" s="229" t="s">
        <v>520</v>
      </c>
      <c r="G188" s="208"/>
      <c r="H188" s="208" t="s">
        <v>594</v>
      </c>
      <c r="I188" s="208" t="s">
        <v>555</v>
      </c>
      <c r="J188" s="208"/>
      <c r="K188" s="254"/>
    </row>
    <row r="189" spans="2:11" s="1" customFormat="1" ht="15" customHeight="1">
      <c r="B189" s="231"/>
      <c r="C189" s="208" t="s">
        <v>595</v>
      </c>
      <c r="D189" s="208"/>
      <c r="E189" s="208"/>
      <c r="F189" s="229" t="s">
        <v>520</v>
      </c>
      <c r="G189" s="208"/>
      <c r="H189" s="208" t="s">
        <v>596</v>
      </c>
      <c r="I189" s="208" t="s">
        <v>555</v>
      </c>
      <c r="J189" s="208"/>
      <c r="K189" s="254"/>
    </row>
    <row r="190" spans="2:11" s="1" customFormat="1" ht="15" customHeight="1">
      <c r="B190" s="231"/>
      <c r="C190" s="208" t="s">
        <v>584</v>
      </c>
      <c r="D190" s="208"/>
      <c r="E190" s="208"/>
      <c r="F190" s="229" t="s">
        <v>520</v>
      </c>
      <c r="G190" s="208"/>
      <c r="H190" s="208" t="s">
        <v>597</v>
      </c>
      <c r="I190" s="208" t="s">
        <v>555</v>
      </c>
      <c r="J190" s="208"/>
      <c r="K190" s="254"/>
    </row>
    <row r="191" spans="2:11" s="1" customFormat="1" ht="15" customHeight="1">
      <c r="B191" s="231"/>
      <c r="C191" s="208" t="s">
        <v>98</v>
      </c>
      <c r="D191" s="208"/>
      <c r="E191" s="208"/>
      <c r="F191" s="229" t="s">
        <v>526</v>
      </c>
      <c r="G191" s="208"/>
      <c r="H191" s="208" t="s">
        <v>598</v>
      </c>
      <c r="I191" s="208" t="s">
        <v>522</v>
      </c>
      <c r="J191" s="208">
        <v>50</v>
      </c>
      <c r="K191" s="254"/>
    </row>
    <row r="192" spans="2:11" s="1" customFormat="1" ht="15" customHeight="1">
      <c r="B192" s="231"/>
      <c r="C192" s="208" t="s">
        <v>599</v>
      </c>
      <c r="D192" s="208"/>
      <c r="E192" s="208"/>
      <c r="F192" s="229" t="s">
        <v>526</v>
      </c>
      <c r="G192" s="208"/>
      <c r="H192" s="208" t="s">
        <v>600</v>
      </c>
      <c r="I192" s="208" t="s">
        <v>601</v>
      </c>
      <c r="J192" s="208"/>
      <c r="K192" s="254"/>
    </row>
    <row r="193" spans="2:11" s="1" customFormat="1" ht="15" customHeight="1">
      <c r="B193" s="231"/>
      <c r="C193" s="208" t="s">
        <v>602</v>
      </c>
      <c r="D193" s="208"/>
      <c r="E193" s="208"/>
      <c r="F193" s="229" t="s">
        <v>526</v>
      </c>
      <c r="G193" s="208"/>
      <c r="H193" s="208" t="s">
        <v>603</v>
      </c>
      <c r="I193" s="208" t="s">
        <v>601</v>
      </c>
      <c r="J193" s="208"/>
      <c r="K193" s="254"/>
    </row>
    <row r="194" spans="2:11" s="1" customFormat="1" ht="15" customHeight="1">
      <c r="B194" s="231"/>
      <c r="C194" s="208" t="s">
        <v>604</v>
      </c>
      <c r="D194" s="208"/>
      <c r="E194" s="208"/>
      <c r="F194" s="229" t="s">
        <v>526</v>
      </c>
      <c r="G194" s="208"/>
      <c r="H194" s="208" t="s">
        <v>605</v>
      </c>
      <c r="I194" s="208" t="s">
        <v>601</v>
      </c>
      <c r="J194" s="208"/>
      <c r="K194" s="254"/>
    </row>
    <row r="195" spans="2:11" s="1" customFormat="1" ht="15" customHeight="1">
      <c r="B195" s="231"/>
      <c r="C195" s="268" t="s">
        <v>606</v>
      </c>
      <c r="D195" s="208"/>
      <c r="E195" s="208"/>
      <c r="F195" s="229" t="s">
        <v>526</v>
      </c>
      <c r="G195" s="208"/>
      <c r="H195" s="208" t="s">
        <v>607</v>
      </c>
      <c r="I195" s="208" t="s">
        <v>608</v>
      </c>
      <c r="J195" s="269" t="s">
        <v>609</v>
      </c>
      <c r="K195" s="254"/>
    </row>
    <row r="196" spans="2:11" s="1" customFormat="1" ht="15" customHeight="1">
      <c r="B196" s="231"/>
      <c r="C196" s="268" t="s">
        <v>41</v>
      </c>
      <c r="D196" s="208"/>
      <c r="E196" s="208"/>
      <c r="F196" s="229" t="s">
        <v>520</v>
      </c>
      <c r="G196" s="208"/>
      <c r="H196" s="205" t="s">
        <v>610</v>
      </c>
      <c r="I196" s="208" t="s">
        <v>611</v>
      </c>
      <c r="J196" s="208"/>
      <c r="K196" s="254"/>
    </row>
    <row r="197" spans="2:11" s="1" customFormat="1" ht="15" customHeight="1">
      <c r="B197" s="231"/>
      <c r="C197" s="268" t="s">
        <v>612</v>
      </c>
      <c r="D197" s="208"/>
      <c r="E197" s="208"/>
      <c r="F197" s="229" t="s">
        <v>520</v>
      </c>
      <c r="G197" s="208"/>
      <c r="H197" s="208" t="s">
        <v>613</v>
      </c>
      <c r="I197" s="208" t="s">
        <v>555</v>
      </c>
      <c r="J197" s="208"/>
      <c r="K197" s="254"/>
    </row>
    <row r="198" spans="2:11" s="1" customFormat="1" ht="15" customHeight="1">
      <c r="B198" s="231"/>
      <c r="C198" s="268" t="s">
        <v>614</v>
      </c>
      <c r="D198" s="208"/>
      <c r="E198" s="208"/>
      <c r="F198" s="229" t="s">
        <v>520</v>
      </c>
      <c r="G198" s="208"/>
      <c r="H198" s="208" t="s">
        <v>615</v>
      </c>
      <c r="I198" s="208" t="s">
        <v>555</v>
      </c>
      <c r="J198" s="208"/>
      <c r="K198" s="254"/>
    </row>
    <row r="199" spans="2:11" s="1" customFormat="1" ht="15" customHeight="1">
      <c r="B199" s="231"/>
      <c r="C199" s="268" t="s">
        <v>616</v>
      </c>
      <c r="D199" s="208"/>
      <c r="E199" s="208"/>
      <c r="F199" s="229" t="s">
        <v>526</v>
      </c>
      <c r="G199" s="208"/>
      <c r="H199" s="208" t="s">
        <v>617</v>
      </c>
      <c r="I199" s="208" t="s">
        <v>555</v>
      </c>
      <c r="J199" s="208"/>
      <c r="K199" s="254"/>
    </row>
    <row r="200" spans="2:11" s="1" customFormat="1" ht="15" customHeight="1">
      <c r="B200" s="260"/>
      <c r="C200" s="270"/>
      <c r="D200" s="261"/>
      <c r="E200" s="261"/>
      <c r="F200" s="261"/>
      <c r="G200" s="261"/>
      <c r="H200" s="261"/>
      <c r="I200" s="261"/>
      <c r="J200" s="261"/>
      <c r="K200" s="262"/>
    </row>
    <row r="201" spans="2:11" s="1" customFormat="1" ht="18.75" customHeight="1">
      <c r="B201" s="242"/>
      <c r="C201" s="252"/>
      <c r="D201" s="252"/>
      <c r="E201" s="252"/>
      <c r="F201" s="263"/>
      <c r="G201" s="252"/>
      <c r="H201" s="252"/>
      <c r="I201" s="252"/>
      <c r="J201" s="252"/>
      <c r="K201" s="242"/>
    </row>
    <row r="202" spans="2:11" s="1" customFormat="1" ht="18.75" customHeight="1">
      <c r="B202" s="215"/>
      <c r="C202" s="215"/>
      <c r="D202" s="215"/>
      <c r="E202" s="215"/>
      <c r="F202" s="215"/>
      <c r="G202" s="215"/>
      <c r="H202" s="215"/>
      <c r="I202" s="215"/>
      <c r="J202" s="215"/>
      <c r="K202" s="215"/>
    </row>
    <row r="203" spans="2:11" s="1" customFormat="1" ht="12">
      <c r="B203" s="197"/>
      <c r="C203" s="198"/>
      <c r="D203" s="198"/>
      <c r="E203" s="198"/>
      <c r="F203" s="198"/>
      <c r="G203" s="198"/>
      <c r="H203" s="198"/>
      <c r="I203" s="198"/>
      <c r="J203" s="198"/>
      <c r="K203" s="199"/>
    </row>
    <row r="204" spans="2:11" s="1" customFormat="1" ht="21" customHeight="1">
      <c r="B204" s="200"/>
      <c r="C204" s="329" t="s">
        <v>618</v>
      </c>
      <c r="D204" s="329"/>
      <c r="E204" s="329"/>
      <c r="F204" s="329"/>
      <c r="G204" s="329"/>
      <c r="H204" s="329"/>
      <c r="I204" s="329"/>
      <c r="J204" s="329"/>
      <c r="K204" s="201"/>
    </row>
    <row r="205" spans="2:11" s="1" customFormat="1" ht="25.5" customHeight="1">
      <c r="B205" s="200"/>
      <c r="C205" s="271" t="s">
        <v>619</v>
      </c>
      <c r="D205" s="271"/>
      <c r="E205" s="271"/>
      <c r="F205" s="271" t="s">
        <v>620</v>
      </c>
      <c r="G205" s="272"/>
      <c r="H205" s="330" t="s">
        <v>621</v>
      </c>
      <c r="I205" s="330"/>
      <c r="J205" s="330"/>
      <c r="K205" s="201"/>
    </row>
    <row r="206" spans="2:11" s="1" customFormat="1" ht="5.25" customHeight="1">
      <c r="B206" s="231"/>
      <c r="C206" s="226"/>
      <c r="D206" s="226"/>
      <c r="E206" s="226"/>
      <c r="F206" s="226"/>
      <c r="G206" s="252"/>
      <c r="H206" s="226"/>
      <c r="I206" s="226"/>
      <c r="J206" s="226"/>
      <c r="K206" s="254"/>
    </row>
    <row r="207" spans="2:11" s="1" customFormat="1" ht="15" customHeight="1">
      <c r="B207" s="231"/>
      <c r="C207" s="208" t="s">
        <v>611</v>
      </c>
      <c r="D207" s="208"/>
      <c r="E207" s="208"/>
      <c r="F207" s="229" t="s">
        <v>42</v>
      </c>
      <c r="G207" s="208"/>
      <c r="H207" s="331" t="s">
        <v>622</v>
      </c>
      <c r="I207" s="331"/>
      <c r="J207" s="331"/>
      <c r="K207" s="254"/>
    </row>
    <row r="208" spans="2:11" s="1" customFormat="1" ht="15" customHeight="1">
      <c r="B208" s="231"/>
      <c r="C208" s="208"/>
      <c r="D208" s="208"/>
      <c r="E208" s="208"/>
      <c r="F208" s="229" t="s">
        <v>43</v>
      </c>
      <c r="G208" s="208"/>
      <c r="H208" s="331" t="s">
        <v>623</v>
      </c>
      <c r="I208" s="331"/>
      <c r="J208" s="331"/>
      <c r="K208" s="254"/>
    </row>
    <row r="209" spans="2:11" s="1" customFormat="1" ht="15" customHeight="1">
      <c r="B209" s="231"/>
      <c r="C209" s="208"/>
      <c r="D209" s="208"/>
      <c r="E209" s="208"/>
      <c r="F209" s="229" t="s">
        <v>46</v>
      </c>
      <c r="G209" s="208"/>
      <c r="H209" s="331" t="s">
        <v>624</v>
      </c>
      <c r="I209" s="331"/>
      <c r="J209" s="331"/>
      <c r="K209" s="254"/>
    </row>
    <row r="210" spans="2:11" s="1" customFormat="1" ht="15" customHeight="1">
      <c r="B210" s="231"/>
      <c r="C210" s="208"/>
      <c r="D210" s="208"/>
      <c r="E210" s="208"/>
      <c r="F210" s="229" t="s">
        <v>44</v>
      </c>
      <c r="G210" s="208"/>
      <c r="H210" s="331" t="s">
        <v>625</v>
      </c>
      <c r="I210" s="331"/>
      <c r="J210" s="331"/>
      <c r="K210" s="254"/>
    </row>
    <row r="211" spans="2:11" s="1" customFormat="1" ht="15" customHeight="1">
      <c r="B211" s="231"/>
      <c r="C211" s="208"/>
      <c r="D211" s="208"/>
      <c r="E211" s="208"/>
      <c r="F211" s="229" t="s">
        <v>45</v>
      </c>
      <c r="G211" s="208"/>
      <c r="H211" s="331" t="s">
        <v>626</v>
      </c>
      <c r="I211" s="331"/>
      <c r="J211" s="331"/>
      <c r="K211" s="254"/>
    </row>
    <row r="212" spans="2:11" s="1" customFormat="1" ht="15" customHeight="1">
      <c r="B212" s="231"/>
      <c r="C212" s="208"/>
      <c r="D212" s="208"/>
      <c r="E212" s="208"/>
      <c r="F212" s="229"/>
      <c r="G212" s="208"/>
      <c r="H212" s="208"/>
      <c r="I212" s="208"/>
      <c r="J212" s="208"/>
      <c r="K212" s="254"/>
    </row>
    <row r="213" spans="2:11" s="1" customFormat="1" ht="15" customHeight="1">
      <c r="B213" s="231"/>
      <c r="C213" s="208" t="s">
        <v>567</v>
      </c>
      <c r="D213" s="208"/>
      <c r="E213" s="208"/>
      <c r="F213" s="229" t="s">
        <v>78</v>
      </c>
      <c r="G213" s="208"/>
      <c r="H213" s="331" t="s">
        <v>627</v>
      </c>
      <c r="I213" s="331"/>
      <c r="J213" s="331"/>
      <c r="K213" s="254"/>
    </row>
    <row r="214" spans="2:11" s="1" customFormat="1" ht="15" customHeight="1">
      <c r="B214" s="231"/>
      <c r="C214" s="208"/>
      <c r="D214" s="208"/>
      <c r="E214" s="208"/>
      <c r="F214" s="229" t="s">
        <v>464</v>
      </c>
      <c r="G214" s="208"/>
      <c r="H214" s="331" t="s">
        <v>465</v>
      </c>
      <c r="I214" s="331"/>
      <c r="J214" s="331"/>
      <c r="K214" s="254"/>
    </row>
    <row r="215" spans="2:11" s="1" customFormat="1" ht="15" customHeight="1">
      <c r="B215" s="231"/>
      <c r="C215" s="208"/>
      <c r="D215" s="208"/>
      <c r="E215" s="208"/>
      <c r="F215" s="229" t="s">
        <v>462</v>
      </c>
      <c r="G215" s="208"/>
      <c r="H215" s="331" t="s">
        <v>628</v>
      </c>
      <c r="I215" s="331"/>
      <c r="J215" s="331"/>
      <c r="K215" s="254"/>
    </row>
    <row r="216" spans="2:11" s="1" customFormat="1" ht="15" customHeight="1">
      <c r="B216" s="273"/>
      <c r="C216" s="208"/>
      <c r="D216" s="208"/>
      <c r="E216" s="208"/>
      <c r="F216" s="229" t="s">
        <v>466</v>
      </c>
      <c r="G216" s="268"/>
      <c r="H216" s="332" t="s">
        <v>467</v>
      </c>
      <c r="I216" s="332"/>
      <c r="J216" s="332"/>
      <c r="K216" s="274"/>
    </row>
    <row r="217" spans="2:11" s="1" customFormat="1" ht="15" customHeight="1">
      <c r="B217" s="273"/>
      <c r="C217" s="208"/>
      <c r="D217" s="208"/>
      <c r="E217" s="208"/>
      <c r="F217" s="229" t="s">
        <v>132</v>
      </c>
      <c r="G217" s="268"/>
      <c r="H217" s="332" t="s">
        <v>629</v>
      </c>
      <c r="I217" s="332"/>
      <c r="J217" s="332"/>
      <c r="K217" s="274"/>
    </row>
    <row r="218" spans="2:11" s="1" customFormat="1" ht="15" customHeight="1">
      <c r="B218" s="273"/>
      <c r="C218" s="208"/>
      <c r="D218" s="208"/>
      <c r="E218" s="208"/>
      <c r="F218" s="229"/>
      <c r="G218" s="268"/>
      <c r="H218" s="258"/>
      <c r="I218" s="258"/>
      <c r="J218" s="258"/>
      <c r="K218" s="274"/>
    </row>
    <row r="219" spans="2:11" s="1" customFormat="1" ht="15" customHeight="1">
      <c r="B219" s="273"/>
      <c r="C219" s="208" t="s">
        <v>591</v>
      </c>
      <c r="D219" s="208"/>
      <c r="E219" s="208"/>
      <c r="F219" s="229">
        <v>1</v>
      </c>
      <c r="G219" s="268"/>
      <c r="H219" s="332" t="s">
        <v>630</v>
      </c>
      <c r="I219" s="332"/>
      <c r="J219" s="332"/>
      <c r="K219" s="274"/>
    </row>
    <row r="220" spans="2:11" s="1" customFormat="1" ht="15" customHeight="1">
      <c r="B220" s="273"/>
      <c r="C220" s="208"/>
      <c r="D220" s="208"/>
      <c r="E220" s="208"/>
      <c r="F220" s="229">
        <v>2</v>
      </c>
      <c r="G220" s="268"/>
      <c r="H220" s="332" t="s">
        <v>631</v>
      </c>
      <c r="I220" s="332"/>
      <c r="J220" s="332"/>
      <c r="K220" s="274"/>
    </row>
    <row r="221" spans="2:11" s="1" customFormat="1" ht="15" customHeight="1">
      <c r="B221" s="273"/>
      <c r="C221" s="208"/>
      <c r="D221" s="208"/>
      <c r="E221" s="208"/>
      <c r="F221" s="229">
        <v>3</v>
      </c>
      <c r="G221" s="268"/>
      <c r="H221" s="332" t="s">
        <v>632</v>
      </c>
      <c r="I221" s="332"/>
      <c r="J221" s="332"/>
      <c r="K221" s="274"/>
    </row>
    <row r="222" spans="2:11" s="1" customFormat="1" ht="15" customHeight="1">
      <c r="B222" s="273"/>
      <c r="C222" s="208"/>
      <c r="D222" s="208"/>
      <c r="E222" s="208"/>
      <c r="F222" s="229">
        <v>4</v>
      </c>
      <c r="G222" s="268"/>
      <c r="H222" s="332" t="s">
        <v>633</v>
      </c>
      <c r="I222" s="332"/>
      <c r="J222" s="332"/>
      <c r="K222" s="274"/>
    </row>
    <row r="223" spans="2:11" s="1" customFormat="1" ht="12.75" customHeight="1">
      <c r="B223" s="275"/>
      <c r="C223" s="276"/>
      <c r="D223" s="276"/>
      <c r="E223" s="276"/>
      <c r="F223" s="276"/>
      <c r="G223" s="276"/>
      <c r="H223" s="276"/>
      <c r="I223" s="276"/>
      <c r="J223" s="276"/>
      <c r="K223" s="27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zakázky</vt:lpstr>
      <vt:lpstr>SO 01 - Trakční vedení Va...</vt:lpstr>
      <vt:lpstr>Pokyny pro vyplnění</vt:lpstr>
      <vt:lpstr>'Rekapitulace zakázky'!Názvy_tisku</vt:lpstr>
      <vt:lpstr>'SO 01 - Trakční vedení Va...'!Názvy_tisku</vt:lpstr>
      <vt:lpstr>'Rekapitulace zakázky'!Oblast_tisku</vt:lpstr>
      <vt:lpstr>'SO 01 - Trakční vedení Va...'!Oblast_tisku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Morong Miroslav</dc:creator>
  <cp:lastModifiedBy>Duda Vlastimil, Ing.</cp:lastModifiedBy>
  <cp:lastPrinted>2021-07-08T08:55:27Z</cp:lastPrinted>
  <dcterms:created xsi:type="dcterms:W3CDTF">2021-07-08T08:37:31Z</dcterms:created>
  <dcterms:modified xsi:type="dcterms:W3CDTF">2021-07-18T14:18:51Z</dcterms:modified>
</cp:coreProperties>
</file>